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5" authorId="0">
      <text>
        <r>
          <rPr>
            <sz val="10"/>
            <rFont val="Arial"/>
            <family val="2"/>
          </rPr>
          <t>Неполученная выгода от альтернативного использования денежных средств. В общем случае (стоимость активов)*(средння ставка по рублёвым депозитам).</t>
        </r>
      </text>
    </comment>
  </commentList>
</comments>
</file>

<file path=xl/sharedStrings.xml><?xml version="1.0" encoding="utf-8"?>
<sst xmlns="http://schemas.openxmlformats.org/spreadsheetml/2006/main" count="44" uniqueCount="39">
  <si>
    <t>Раздел 1</t>
  </si>
  <si>
    <t>Стоимость автомобиля на начало года</t>
  </si>
  <si>
    <t>Константы</t>
  </si>
  <si>
    <t>Стоимость автомобиля на конец года</t>
  </si>
  <si>
    <t>Упущенная выгода</t>
  </si>
  <si>
    <t>Расход топлива, л</t>
  </si>
  <si>
    <t>Стоимость топлива, р./л</t>
  </si>
  <si>
    <t>Кол-во смен, шт.</t>
  </si>
  <si>
    <t>Раздел 2</t>
  </si>
  <si>
    <t>Средний пробег за смену, км</t>
  </si>
  <si>
    <t>Средняя выручка за смену</t>
  </si>
  <si>
    <t>Фиксированный затраты</t>
  </si>
  <si>
    <t>Средние диспетчерские за смену</t>
  </si>
  <si>
    <t>КАСКО</t>
  </si>
  <si>
    <t>ОСАГО</t>
  </si>
  <si>
    <t>Траснпортный налог</t>
  </si>
  <si>
    <t>Платежи по кредиту (всего за год)</t>
  </si>
  <si>
    <t>Плата за лицензию, взносы в ПФР</t>
  </si>
  <si>
    <t>Всего:</t>
  </si>
  <si>
    <t>Раздел 3</t>
  </si>
  <si>
    <t>Переменные затраты</t>
  </si>
  <si>
    <t>Стоимость, р.</t>
  </si>
  <si>
    <t>Периодичность, км</t>
  </si>
  <si>
    <t>Удельные затраты на 1 км</t>
  </si>
  <si>
    <t>Топливо</t>
  </si>
  <si>
    <t>Масло, фильтры</t>
  </si>
  <si>
    <t>Свечи</t>
  </si>
  <si>
    <t>Обслуживание ГБО</t>
  </si>
  <si>
    <t>Покрышки</t>
  </si>
  <si>
    <t>Подвеска</t>
  </si>
  <si>
    <t>Замена ремня ГРМ и навесного</t>
  </si>
  <si>
    <t>Колодки</t>
  </si>
  <si>
    <t>Мойка</t>
  </si>
  <si>
    <t>Диспетчерские</t>
  </si>
  <si>
    <t>Раздел 4</t>
  </si>
  <si>
    <t>Выручка за год</t>
  </si>
  <si>
    <t>Износ автомобиля</t>
  </si>
  <si>
    <t>Чистый доход</t>
  </si>
  <si>
    <t>Чистый доход в месяц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</si>
</sst>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"/>
  </numFmts>
  <fonts count="2">
    <font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0" fillId="0" borderId="0" xfId="0" applyFont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Font="1" applyBorder="1" applyAlignment="1">
      <alignment/>
    </xf>
    <xf numFmtId="164" fontId="0" fillId="0" borderId="4" xfId="0" applyBorder="1" applyAlignment="1">
      <alignment/>
    </xf>
    <xf numFmtId="164" fontId="0" fillId="0" borderId="0" xfId="0" applyAlignment="1">
      <alignment horizontal="center"/>
    </xf>
    <xf numFmtId="164" fontId="0" fillId="0" borderId="5" xfId="0" applyFont="1" applyBorder="1" applyAlignment="1">
      <alignment/>
    </xf>
    <xf numFmtId="164" fontId="0" fillId="0" borderId="6" xfId="0" applyBorder="1" applyAlignment="1">
      <alignment/>
    </xf>
    <xf numFmtId="164" fontId="0" fillId="0" borderId="1" xfId="0" applyFont="1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0" fillId="0" borderId="4" xfId="0" applyBorder="1" applyAlignment="1">
      <alignment horizontal="center"/>
    </xf>
    <xf numFmtId="164" fontId="0" fillId="0" borderId="5" xfId="0" applyFont="1" applyBorder="1" applyAlignment="1">
      <alignment horizontal="center"/>
    </xf>
    <xf numFmtId="164" fontId="0" fillId="0" borderId="6" xfId="0" applyBorder="1" applyAlignment="1">
      <alignment horizontal="center"/>
    </xf>
    <xf numFmtId="164" fontId="0" fillId="0" borderId="7" xfId="0" applyFon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4" fontId="0" fillId="0" borderId="8" xfId="0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0" xfId="0" applyNumberFormat="1" applyAlignment="1">
      <alignment/>
    </xf>
    <xf numFmtId="164" fontId="0" fillId="0" borderId="9" xfId="0" applyFont="1" applyBorder="1" applyAlignment="1">
      <alignment/>
    </xf>
    <xf numFmtId="164" fontId="0" fillId="0" borderId="10" xfId="0" applyBorder="1" applyAlignment="1">
      <alignment/>
    </xf>
    <xf numFmtId="166" fontId="0" fillId="0" borderId="0" xfId="0" applyNumberFormat="1" applyAlignment="1">
      <alignment/>
    </xf>
    <xf numFmtId="166" fontId="0" fillId="0" borderId="2" xfId="0" applyNumberFormat="1" applyBorder="1" applyAlignment="1">
      <alignment/>
    </xf>
    <xf numFmtId="166" fontId="0" fillId="0" borderId="4" xfId="0" applyNumberFormat="1" applyBorder="1" applyAlignment="1">
      <alignment/>
    </xf>
    <xf numFmtId="166" fontId="0" fillId="0" borderId="6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>
      <selection activeCell="B48" sqref="B48"/>
    </sheetView>
  </sheetViews>
  <sheetFormatPr defaultColWidth="12.57421875" defaultRowHeight="12.75"/>
  <cols>
    <col min="1" max="1" width="37.00390625" style="0" customWidth="1"/>
    <col min="2" max="2" width="13.140625" style="0" customWidth="1"/>
    <col min="3" max="3" width="17.8515625" style="0" customWidth="1"/>
    <col min="4" max="4" width="26.7109375" style="0" customWidth="1"/>
    <col min="5" max="5" width="11.57421875" style="0" customWidth="1"/>
    <col min="6" max="6" width="30.28125" style="0" customWidth="1"/>
    <col min="7" max="7" width="5.57421875" style="0" customWidth="1"/>
    <col min="8" max="8" width="17.8515625" style="0" customWidth="1"/>
    <col min="9" max="9" width="13.00390625" style="0" customWidth="1"/>
    <col min="10" max="16384" width="11.57421875" style="0" customWidth="1"/>
  </cols>
  <sheetData>
    <row r="1" spans="1:2" ht="12.75">
      <c r="A1" s="1" t="s">
        <v>0</v>
      </c>
      <c r="B1" s="1"/>
    </row>
    <row r="3" spans="1:7" ht="12.75">
      <c r="A3" s="2" t="s">
        <v>1</v>
      </c>
      <c r="B3" s="3">
        <v>430000</v>
      </c>
      <c r="F3" s="1" t="s">
        <v>2</v>
      </c>
      <c r="G3" s="1"/>
    </row>
    <row r="4" spans="1:7" ht="12.75">
      <c r="A4" s="4" t="s">
        <v>3</v>
      </c>
      <c r="B4" s="5">
        <v>390000</v>
      </c>
      <c r="F4" s="6"/>
      <c r="G4" s="6"/>
    </row>
    <row r="5" spans="1:7" ht="12.75">
      <c r="A5" s="7" t="s">
        <v>4</v>
      </c>
      <c r="B5" s="8">
        <f>430000*0.08</f>
        <v>34400</v>
      </c>
      <c r="F5" s="9" t="s">
        <v>5</v>
      </c>
      <c r="G5" s="10">
        <v>10</v>
      </c>
    </row>
    <row r="6" spans="6:7" ht="12.75">
      <c r="F6" s="11" t="s">
        <v>6</v>
      </c>
      <c r="G6" s="12">
        <v>16</v>
      </c>
    </row>
    <row r="7" spans="6:7" ht="12.75">
      <c r="F7" s="11" t="s">
        <v>7</v>
      </c>
      <c r="G7" s="12">
        <f>200</f>
        <v>200</v>
      </c>
    </row>
    <row r="8" spans="1:7" ht="12.75">
      <c r="A8" s="1" t="s">
        <v>8</v>
      </c>
      <c r="B8" s="1"/>
      <c r="F8" s="11" t="s">
        <v>9</v>
      </c>
      <c r="G8" s="12">
        <v>250</v>
      </c>
    </row>
    <row r="9" spans="6:7" ht="12.75">
      <c r="F9" s="11" t="s">
        <v>10</v>
      </c>
      <c r="G9" s="12">
        <v>4000</v>
      </c>
    </row>
    <row r="10" spans="1:7" ht="12.75">
      <c r="A10" s="1" t="s">
        <v>11</v>
      </c>
      <c r="B10" s="1"/>
      <c r="F10" s="13" t="s">
        <v>12</v>
      </c>
      <c r="G10" s="14">
        <v>350</v>
      </c>
    </row>
    <row r="11" spans="1:2" ht="12.75">
      <c r="A11" s="6"/>
      <c r="B11" s="6"/>
    </row>
    <row r="12" spans="1:2" ht="12.75">
      <c r="A12" s="9" t="s">
        <v>13</v>
      </c>
      <c r="B12" s="10">
        <v>30000</v>
      </c>
    </row>
    <row r="13" spans="1:2" ht="12.75">
      <c r="A13" s="11" t="s">
        <v>14</v>
      </c>
      <c r="B13" s="12">
        <v>3000</v>
      </c>
    </row>
    <row r="14" spans="1:2" ht="12.75">
      <c r="A14" s="11" t="s">
        <v>15</v>
      </c>
      <c r="B14" s="12">
        <v>1000</v>
      </c>
    </row>
    <row r="15" spans="1:2" ht="12.75">
      <c r="A15" s="11" t="s">
        <v>16</v>
      </c>
      <c r="B15" s="12">
        <v>0</v>
      </c>
    </row>
    <row r="16" spans="1:2" ht="12.75">
      <c r="A16" s="13" t="s">
        <v>17</v>
      </c>
      <c r="B16" s="14">
        <v>0</v>
      </c>
    </row>
    <row r="18" spans="1:2" ht="12.75">
      <c r="A18" s="6" t="s">
        <v>18</v>
      </c>
      <c r="B18" s="6">
        <f>SUM(B12:B14)</f>
        <v>34000</v>
      </c>
    </row>
    <row r="20" spans="1:4" ht="12.75">
      <c r="A20" s="1" t="s">
        <v>19</v>
      </c>
      <c r="B20" s="1"/>
      <c r="C20" s="1"/>
      <c r="D20" s="1"/>
    </row>
    <row r="22" spans="1:4" ht="12.75">
      <c r="A22" s="1" t="s">
        <v>20</v>
      </c>
      <c r="B22" s="1"/>
      <c r="C22" s="1"/>
      <c r="D22" s="1"/>
    </row>
    <row r="23" spans="1:4" ht="12.75">
      <c r="A23" s="6"/>
      <c r="B23" s="6"/>
      <c r="C23" s="6"/>
      <c r="D23" s="6"/>
    </row>
    <row r="24" spans="1:4" ht="12.75">
      <c r="A24" s="9"/>
      <c r="B24" s="15" t="s">
        <v>21</v>
      </c>
      <c r="C24" s="15" t="s">
        <v>22</v>
      </c>
      <c r="D24" s="10" t="s">
        <v>23</v>
      </c>
    </row>
    <row r="25" spans="1:4" ht="12.75">
      <c r="A25" s="11" t="s">
        <v>24</v>
      </c>
      <c r="B25" s="6">
        <f>G5*G6</f>
        <v>160</v>
      </c>
      <c r="C25" s="6">
        <v>100</v>
      </c>
      <c r="D25" s="16">
        <f>B25/C25</f>
        <v>1.6</v>
      </c>
    </row>
    <row r="26" spans="1:4" ht="12.75">
      <c r="A26" s="11" t="s">
        <v>25</v>
      </c>
      <c r="B26" s="6">
        <v>2200</v>
      </c>
      <c r="C26" s="6">
        <v>15000</v>
      </c>
      <c r="D26" s="16">
        <f>B26/C26</f>
        <v>0.14666666666666667</v>
      </c>
    </row>
    <row r="27" spans="1:4" ht="12.75">
      <c r="A27" s="11" t="s">
        <v>26</v>
      </c>
      <c r="B27" s="6">
        <v>350</v>
      </c>
      <c r="C27" s="6">
        <v>30000</v>
      </c>
      <c r="D27" s="16">
        <f>B27/C27</f>
        <v>0.011666666666666667</v>
      </c>
    </row>
    <row r="28" spans="1:4" ht="12.75">
      <c r="A28" s="11" t="s">
        <v>27</v>
      </c>
      <c r="B28" s="6">
        <v>1000</v>
      </c>
      <c r="C28" s="6">
        <v>30000</v>
      </c>
      <c r="D28" s="16">
        <f>B28/C28</f>
        <v>0.03333333333333333</v>
      </c>
    </row>
    <row r="29" spans="1:4" ht="12.75">
      <c r="A29" s="11" t="s">
        <v>28</v>
      </c>
      <c r="B29" s="6">
        <v>10000</v>
      </c>
      <c r="C29" s="6">
        <v>90000</v>
      </c>
      <c r="D29" s="16">
        <f>B29/C29</f>
        <v>0.1111111111111111</v>
      </c>
    </row>
    <row r="30" spans="1:4" ht="12.75">
      <c r="A30" s="11" t="s">
        <v>29</v>
      </c>
      <c r="B30" s="6">
        <v>15000</v>
      </c>
      <c r="C30" s="6">
        <v>150000</v>
      </c>
      <c r="D30" s="16">
        <f>B30/C30</f>
        <v>0.1</v>
      </c>
    </row>
    <row r="31" spans="1:4" ht="12.75">
      <c r="A31" s="11" t="s">
        <v>30</v>
      </c>
      <c r="B31" s="6">
        <v>6000</v>
      </c>
      <c r="C31" s="6">
        <v>100000</v>
      </c>
      <c r="D31" s="16">
        <f>B31/C31</f>
        <v>0.06</v>
      </c>
    </row>
    <row r="32" spans="1:4" ht="12.75">
      <c r="A32" s="11" t="s">
        <v>31</v>
      </c>
      <c r="B32" s="6">
        <v>1000</v>
      </c>
      <c r="C32" s="6">
        <v>50000</v>
      </c>
      <c r="D32" s="16">
        <f>B32/C32</f>
        <v>0.02</v>
      </c>
    </row>
    <row r="33" spans="1:4" ht="12.75">
      <c r="A33" s="13" t="s">
        <v>32</v>
      </c>
      <c r="B33" s="17">
        <v>300</v>
      </c>
      <c r="C33" s="17">
        <v>500</v>
      </c>
      <c r="D33" s="18">
        <f>B33/C33</f>
        <v>0.6</v>
      </c>
    </row>
    <row r="34" spans="3:4" ht="12.75">
      <c r="C34" s="6" t="s">
        <v>18</v>
      </c>
      <c r="D34" s="19">
        <f>SUM(D25:D33)</f>
        <v>2.682777777777778</v>
      </c>
    </row>
    <row r="36" spans="1:2" ht="12.75">
      <c r="A36" s="20" t="s">
        <v>33</v>
      </c>
      <c r="B36" s="21">
        <f>G7*G10</f>
        <v>70000</v>
      </c>
    </row>
    <row r="38" spans="1:2" ht="12.75">
      <c r="A38" s="1" t="s">
        <v>34</v>
      </c>
      <c r="B38" s="1"/>
    </row>
    <row r="39" ht="12.75">
      <c r="B39" s="22"/>
    </row>
    <row r="40" spans="1:2" ht="12.75">
      <c r="A40" s="2" t="s">
        <v>35</v>
      </c>
      <c r="B40" s="23">
        <f>G7*G9</f>
        <v>800000</v>
      </c>
    </row>
    <row r="41" spans="1:2" ht="12.75">
      <c r="A41" s="4" t="s">
        <v>20</v>
      </c>
      <c r="B41" s="24">
        <f>G8*G7*D34</f>
        <v>134138.8888888889</v>
      </c>
    </row>
    <row r="42" spans="1:2" ht="12.75">
      <c r="A42" s="4" t="s">
        <v>11</v>
      </c>
      <c r="B42" s="24">
        <f>B18</f>
        <v>34000</v>
      </c>
    </row>
    <row r="43" spans="1:2" ht="12.75">
      <c r="A43" s="4" t="s">
        <v>36</v>
      </c>
      <c r="B43" s="24">
        <f>B3-B4</f>
        <v>40000</v>
      </c>
    </row>
    <row r="44" spans="1:2" ht="12.75">
      <c r="A44" s="4" t="s">
        <v>4</v>
      </c>
      <c r="B44" s="24">
        <f>B5</f>
        <v>34400</v>
      </c>
    </row>
    <row r="45" spans="1:2" ht="12.75">
      <c r="A45" s="7" t="s">
        <v>33</v>
      </c>
      <c r="B45" s="25">
        <f>B36</f>
        <v>70000</v>
      </c>
    </row>
    <row r="46" ht="12.75">
      <c r="B46" s="22"/>
    </row>
    <row r="47" spans="1:2" ht="12.75">
      <c r="A47" s="2" t="s">
        <v>37</v>
      </c>
      <c r="B47" s="23">
        <f>B40-B41-B42-B43-B44-B45</f>
        <v>487461.1111111111</v>
      </c>
    </row>
    <row r="48" spans="1:2" ht="12.75">
      <c r="A48" s="7" t="s">
        <v>38</v>
      </c>
      <c r="B48" s="25">
        <f>B47/12</f>
        <v>40621.75925925926</v>
      </c>
    </row>
    <row r="49" ht="12.75">
      <c r="B49" s="22"/>
    </row>
  </sheetData>
  <sheetProtection selectLockedCells="1" selectUnlockedCells="1"/>
  <mergeCells count="7">
    <mergeCell ref="A1:B1"/>
    <mergeCell ref="F3:G3"/>
    <mergeCell ref="A8:B8"/>
    <mergeCell ref="A10:B10"/>
    <mergeCell ref="A20:D20"/>
    <mergeCell ref="A22:D22"/>
    <mergeCell ref="A38:B38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2013-12-04T07:43:44Z</dcterms:created>
  <dcterms:modified xsi:type="dcterms:W3CDTF">2013-12-05T04:46:04Z</dcterms:modified>
  <cp:category/>
  <cp:version/>
  <cp:contentType/>
  <cp:contentStatus/>
  <cp:revision>2</cp:revision>
</cp:coreProperties>
</file>