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<sst xmlns="http://schemas.openxmlformats.org/spreadsheetml/2006/main" count="398" uniqueCount="370">
  <si>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</si>
  <si>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</si>
  <si>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</si>
  <si>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</si>
  <si>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</si>
  <si>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</si>
  <si>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</si>
  <si>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</si>
  <si>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</si>
  <si>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</si>
  <si>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</si>
  <si>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</si>
  <si>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</si>
  <si>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</si>
  <si>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</si>
  <si>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</si>
  <si>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</si>
  <si>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</si>
  <si>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</si>
  <si>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</si>
  <si>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</si>
  <si>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</si>
  <si>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</si>
  <si>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</si>
  <si>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</si>
  <si>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</si>
  <si>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</si>
  <si>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</si>
  <si>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</si>
  <si>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</si>
  <si>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</si>
  <si>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</si>
  <si>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</si>
  <si>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</si>
  <si>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</si>
  <si>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</si>
  <si>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</si>
  <si>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</si>
  <si>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</si>
  <si>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</si>
  <si>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</si>
  <si>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</si>
  <si>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</si>
  <si>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</si>
  <si>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</si>
  <si>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</si>
  <si>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</si>
  <si>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</si>
  <si>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</si>
  <si>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</si>
  <si>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</si>
  <si>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</si>
  <si>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</si>
  <si>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</si>
  <si>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</si>
  <si>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</si>
  <si>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</si>
  <si>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</si>
  <si>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</si>
  <si>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</si>
  <si>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</si>
  <si>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</si>
  <si>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</si>
  <si>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</si>
  <si>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</si>
  <si>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</si>
  <si>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</si>
  <si>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</si>
  <si>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</si>
  <si>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</si>
  <si>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</si>
  <si>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</si>
  <si>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</si>
  <si>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</si>
  <si>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</si>
  <si>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</si>
  <si>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</si>
  <si>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</si>
  <si>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</si>
  <si>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</si>
  <si>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</si>
  <si>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</si>
  <si>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</si>
  <si>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</si>
  <si>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</si>
  <si>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</si>
  <si>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</si>
  <si>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</si>
  <si>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</si>
  <si>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</si>
  <si>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</si>
  <si>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</si>
  <si>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</si>
  <si>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</si>
  <si>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</si>
  <si>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</si>
  <si>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</si>
  <si>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</si>
  <si>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</si>
  <si>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</si>
  <si>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</si>
  <si>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</si>
  <si>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</si>
  <si>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</si>
  <si>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</si>
  <si>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</si>
  <si>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</si>
  <si>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</si>
  <si>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</si>
  <si>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</si>
  <si>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</si>
  <si>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</si>
  <si>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</si>
  <si>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</si>
  <si>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</si>
  <si>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</si>
  <si>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</si>
  <si>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</si>
  <si>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</si>
  <si>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</si>
  <si>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</si>
  <si>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</si>
  <si>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</si>
  <si>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</si>
  <si>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</si>
  <si>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</si>
  <si>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</si>
  <si>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</si>
  <si>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</si>
  <si>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</si>
  <si>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</si>
  <si>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</si>
  <si>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</si>
  <si>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</si>
  <si>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</si>
  <si>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</si>
  <si>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</si>
  <si>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</si>
  <si>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</si>
  <si>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</si>
  <si>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</si>
  <si>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</si>
  <si>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</si>
  <si>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</si>
  <si>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</si>
  <si>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</si>
  <si>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</si>
  <si>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</si>
  <si>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</si>
  <si>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</si>
  <si>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</si>
  <si>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</si>
  <si>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</si>
  <si>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</si>
  <si>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</si>
  <si>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</si>
  <si>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</si>
  <si>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</si>
  <si>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</si>
  <si>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</si>
  <si>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</si>
  <si>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</si>
  <si>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</si>
  <si>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</si>
  <si>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</si>
  <si>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</si>
  <si>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*-64-92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</si>
  <si>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</si>
  <si>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</si>
  <si>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</si>
  <si>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</si>
  <si>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</si>
  <si>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</si>
  <si>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</si>
  <si>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</si>
  <si>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</si>
  <si>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</si>
  <si>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</si>
  <si>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</si>
  <si>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</si>
  <si>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</si>
  <si>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</si>
  <si>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</si>
  <si>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</si>
  <si>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</si>
  <si>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</si>
  <si>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</si>
  <si>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</si>
  <si>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</si>
  <si>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</si>
  <si>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</si>
  <si>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</si>
  <si>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</si>
  <si>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</si>
  <si>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</si>
  <si>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</si>
  <si>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</si>
  <si>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</si>
  <si>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</si>
  <si>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</si>
  <si>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</si>
  <si>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</si>
  <si>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</si>
  <si>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</si>
  <si>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</si>
  <si>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</si>
  <si>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</si>
  <si>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</si>
  <si>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</si>
  <si>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</si>
  <si>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</si>
  <si>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</si>
  <si>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</si>
  <si>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</si>
  <si>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</si>
  <si>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</si>
  <si>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</si>
  <si>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</si>
  <si>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</si>
  <si>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</si>
  <si>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</si>
  <si>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</si>
  <si>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</si>
  <si>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</si>
  <si>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</si>
  <si>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</si>
  <si>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</si>
  <si>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</si>
  <si>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</si>
  <si>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</si>
  <si>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</si>
  <si>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</si>
  <si>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</si>
  <si>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</si>
  <si>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</si>
  <si>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</si>
  <si>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</si>
  <si>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</si>
  <si>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</si>
  <si>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</si>
  <si>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</si>
  <si>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</si>
  <si>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</si>
  <si>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</si>
  <si>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</si>
  <si>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</si>
  <si>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</si>
  <si>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</si>
  <si>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</si>
  <si>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</si>
  <si>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</si>
  <si>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</si>
  <si>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</si>
  <si>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</si>
  <si>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</si>
  <si>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</si>
  <si>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</si>
  <si>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</si>
  <si>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</si>
  <si>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</si>
  <si>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</si>
  <si>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</si>
  <si>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</si>
  <si>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</si>
  <si>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</si>
  <si>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</si>
  <si>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</si>
  <si>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</si>
  <si>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</si>
  <si>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</si>
  <si>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</si>
  <si>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</si>
  <si>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</si>
  <si>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</si>
  <si>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</si>
  <si>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</si>
  <si>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</si>
  <si>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</si>
  <si>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</si>
  <si>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</si>
  <si>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</si>
  <si>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</si>
  <si>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</si>
  <si>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</si>
  <si>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</si>
  <si>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</si>
  <si>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</si>
  <si>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</si>
  <si>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</si>
  <si>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</si>
  <si>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</si>
  <si>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</si>
  <si>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</si>
  <si>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</si>
  <si>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</si>
  <si>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</si>
  <si>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</si>
  <si>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</si>
  <si>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</si>
  <si>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</si>
  <si>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</si>
  <si>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</si>
  <si>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</si>
  <si>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</si>
  <si>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</si>
  <si>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90х66х96</t>
  </si>
  <si>
    <t>105-101-112</t>
  </si>
  <si>
    <t xml:space="preserve">Kattye 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</si>
  <si>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</si>
  <si>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</si>
  <si>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</si>
  <si>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</si>
  <si>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</si>
  <si>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</si>
  <si>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</si>
  <si>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</si>
  <si>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</si>
  <si>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</si>
  <si>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</si>
  <si>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</si>
  <si>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</si>
  <si>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</si>
  <si>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</si>
  <si>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</si>
  <si>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</si>
  <si>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</si>
  <si>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</si>
  <si>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</si>
  <si>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</si>
  <si>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</si>
  <si>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</si>
  <si>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</si>
  <si>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</si>
  <si>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</si>
  <si>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</si>
  <si>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</si>
  <si>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95-69-93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</si>
  <si>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</si>
  <si>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</si>
  <si>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</si>
  <si>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</si>
  <si>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</si>
  <si>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</si>
  <si>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</si>
  <si>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</si>
  <si>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 xml:space="preserve">87-68-98 </t>
  </si>
  <si>
    <t>87-66-91</t>
  </si>
  <si>
    <t>89-76-89</t>
  </si>
  <si>
    <t>Lapylya, Татьяна</t>
  </si>
  <si>
    <t>23.05.2011г</t>
  </si>
  <si>
    <t>16.05.2011г</t>
  </si>
  <si>
    <t xml:space="preserve">115-110-124 </t>
  </si>
  <si>
    <t>Ramilla, Маша</t>
  </si>
  <si>
    <t>fgjhn1321, Татьяна</t>
  </si>
  <si>
    <t>30.05.2011г</t>
  </si>
  <si>
    <t>92-69-99</t>
  </si>
  <si>
    <t>06.06.2011г</t>
  </si>
  <si>
    <t>95-76-95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</si>
  <si>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</si>
  <si>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</si>
  <si>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</si>
  <si>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</si>
  <si>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</si>
  <si>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</si>
  <si>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</si>
  <si>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</si>
  <si>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</si>
  <si>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</si>
  <si>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96-73-104</t>
  </si>
  <si>
    <t>Olli4ka, Оля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</si>
</sst>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6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6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76</xdr:row>
      <xdr:rowOff>114300</xdr:rowOff>
    </xdr:from>
    <xdr:to>
      <xdr:col>1</xdr:col>
      <xdr:colOff>180975</xdr:colOff>
      <xdr:row>77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2588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77</xdr:row>
      <xdr:rowOff>0</xdr:rowOff>
    </xdr:from>
    <xdr:to>
      <xdr:col>1</xdr:col>
      <xdr:colOff>390525</xdr:colOff>
      <xdr:row>77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0642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60</xdr:row>
      <xdr:rowOff>9525</xdr:rowOff>
    </xdr:from>
    <xdr:to>
      <xdr:col>2</xdr:col>
      <xdr:colOff>876300</xdr:colOff>
      <xdr:row>67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052512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7"/>
  <sheetViews>
    <sheetView tabSelected="1" zoomScale="75" zoomScaleNormal="75" zoomScalePageLayoutView="0" workbookViewId="0" topLeftCell="A1">
      <pane ySplit="2" topLeftCell="A6" activePane="bottomLeft" state="frozen"/>
      <selection pane="topLeft" activeCell="A1" sqref="A1"/>
      <selection pane="bottomLeft" activeCell="B37" sqref="B37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6.8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61" width="7.75390625" style="2" hidden="1" customWidth="1"/>
    <col min="62" max="63" width="7.75390625" style="2" customWidth="1"/>
    <col min="64" max="64" width="6.375" style="2" customWidth="1"/>
    <col min="65" max="65" width="11.125" style="13" customWidth="1"/>
    <col min="66" max="66" width="10.875" style="13" customWidth="1"/>
    <col min="67" max="67" width="10.75390625" style="13" customWidth="1"/>
    <col min="68" max="68" width="8.25390625" style="2" hidden="1" customWidth="1"/>
    <col min="69" max="77" width="8.625" style="2" hidden="1" customWidth="1"/>
    <col min="78" max="78" width="8.00390625" style="2" hidden="1" customWidth="1"/>
    <col min="79" max="87" width="8.375" style="2" hidden="1" customWidth="1"/>
    <col min="88" max="88" width="9.375" style="2" customWidth="1"/>
    <col min="89" max="89" width="1.37890625" style="2" hidden="1" customWidth="1"/>
    <col min="90" max="90" width="0.12890625" style="2" customWidth="1"/>
    <col min="91" max="91" width="18.75390625" style="2" customWidth="1"/>
    <col min="92" max="92" width="16.00390625" style="2" customWidth="1"/>
    <col min="93" max="103" width="13.75390625" style="2" hidden="1" customWidth="1"/>
    <col min="104" max="104" width="11.25390625" style="2" customWidth="1"/>
    <col min="105" max="105" width="12.375" style="2" customWidth="1"/>
    <col min="106" max="106" width="23.125" style="2" customWidth="1"/>
    <col min="107" max="16384" width="9.125" style="2" customWidth="1"/>
  </cols>
  <sheetData>
    <row r="1" spans="5:103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5" t="s">
        <v>301</v>
      </c>
      <c r="BM1" s="11"/>
      <c r="BN1" s="11"/>
      <c r="BO1" s="11"/>
      <c r="CM1" s="6"/>
      <c r="CN1" s="7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</row>
    <row r="2" spans="1:106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158</v>
      </c>
      <c r="S2" s="36" t="s">
        <v>164</v>
      </c>
      <c r="T2" s="36" t="s">
        <v>168</v>
      </c>
      <c r="U2" s="36" t="s">
        <v>174</v>
      </c>
      <c r="V2" s="37" t="s">
        <v>182</v>
      </c>
      <c r="W2" s="37" t="s">
        <v>185</v>
      </c>
      <c r="X2" s="37" t="s">
        <v>187</v>
      </c>
      <c r="Y2" s="37" t="s">
        <v>192</v>
      </c>
      <c r="Z2" s="37" t="s">
        <v>195</v>
      </c>
      <c r="AA2" s="37" t="s">
        <v>196</v>
      </c>
      <c r="AB2" s="37" t="s">
        <v>205</v>
      </c>
      <c r="AC2" s="37" t="s">
        <v>206</v>
      </c>
      <c r="AD2" s="37" t="s">
        <v>209</v>
      </c>
      <c r="AE2" s="37" t="s">
        <v>212</v>
      </c>
      <c r="AF2" s="37" t="s">
        <v>216</v>
      </c>
      <c r="AG2" s="37" t="s">
        <v>228</v>
      </c>
      <c r="AH2" s="37" t="s">
        <v>232</v>
      </c>
      <c r="AI2" s="37" t="s">
        <v>237</v>
      </c>
      <c r="AJ2" s="37" t="s">
        <v>238</v>
      </c>
      <c r="AK2" s="37" t="s">
        <v>239</v>
      </c>
      <c r="AL2" s="37" t="s">
        <v>242</v>
      </c>
      <c r="AM2" s="37">
        <v>40504</v>
      </c>
      <c r="AN2" s="37" t="s">
        <v>259</v>
      </c>
      <c r="AO2" s="37" t="s">
        <v>263</v>
      </c>
      <c r="AP2" s="37" t="s">
        <v>264</v>
      </c>
      <c r="AQ2" s="37" t="s">
        <v>265</v>
      </c>
      <c r="AR2" s="37" t="s">
        <v>272</v>
      </c>
      <c r="AS2" s="37" t="s">
        <v>277</v>
      </c>
      <c r="AT2" s="37" t="s">
        <v>282</v>
      </c>
      <c r="AU2" s="37" t="s">
        <v>283</v>
      </c>
      <c r="AV2" s="37" t="s">
        <v>284</v>
      </c>
      <c r="AW2" s="37" t="s">
        <v>292</v>
      </c>
      <c r="AX2" s="37" t="s">
        <v>296</v>
      </c>
      <c r="AY2" s="37" t="s">
        <v>302</v>
      </c>
      <c r="AZ2" s="37" t="s">
        <v>303</v>
      </c>
      <c r="BA2" s="37" t="s">
        <v>312</v>
      </c>
      <c r="BB2" s="37" t="s">
        <v>314</v>
      </c>
      <c r="BC2" s="37" t="s">
        <v>320</v>
      </c>
      <c r="BD2" s="37" t="s">
        <v>322</v>
      </c>
      <c r="BE2" s="37" t="s">
        <v>330</v>
      </c>
      <c r="BF2" s="37" t="s">
        <v>329</v>
      </c>
      <c r="BG2" s="37" t="s">
        <v>333</v>
      </c>
      <c r="BH2" s="37" t="s">
        <v>350</v>
      </c>
      <c r="BI2" s="37" t="s">
        <v>349</v>
      </c>
      <c r="BJ2" s="37" t="s">
        <v>354</v>
      </c>
      <c r="BK2" s="37" t="s">
        <v>356</v>
      </c>
      <c r="BL2" s="36" t="s">
        <v>16</v>
      </c>
      <c r="BM2" s="38" t="s">
        <v>17</v>
      </c>
      <c r="BN2" s="38" t="s">
        <v>18</v>
      </c>
      <c r="BO2" s="38" t="s">
        <v>19</v>
      </c>
      <c r="BP2" s="36" t="s">
        <v>20</v>
      </c>
      <c r="BQ2" s="36"/>
      <c r="BR2" s="36"/>
      <c r="BS2" s="36"/>
      <c r="BT2" s="36"/>
      <c r="BU2" s="36"/>
      <c r="BV2" s="36"/>
      <c r="BW2" s="36"/>
      <c r="BX2" s="36"/>
      <c r="BY2" s="36"/>
      <c r="BZ2" s="36" t="s">
        <v>21</v>
      </c>
      <c r="CA2" s="36" t="s">
        <v>22</v>
      </c>
      <c r="CB2" s="36" t="s">
        <v>23</v>
      </c>
      <c r="CC2" s="36" t="s">
        <v>24</v>
      </c>
      <c r="CD2" s="36" t="s">
        <v>25</v>
      </c>
      <c r="CE2" s="36" t="s">
        <v>26</v>
      </c>
      <c r="CF2" s="36" t="s">
        <v>27</v>
      </c>
      <c r="CG2" s="36" t="s">
        <v>28</v>
      </c>
      <c r="CH2" s="36" t="s">
        <v>29</v>
      </c>
      <c r="CI2" s="36" t="s">
        <v>30</v>
      </c>
      <c r="CJ2" s="36" t="s">
        <v>31</v>
      </c>
      <c r="CK2" s="36" t="s">
        <v>20</v>
      </c>
      <c r="CL2" s="36" t="s">
        <v>32</v>
      </c>
      <c r="CM2" s="36" t="s">
        <v>33</v>
      </c>
      <c r="CN2" s="36" t="s">
        <v>34</v>
      </c>
      <c r="CO2" s="39" t="s">
        <v>35</v>
      </c>
      <c r="CP2" s="39" t="s">
        <v>36</v>
      </c>
      <c r="CQ2" s="39" t="s">
        <v>37</v>
      </c>
      <c r="CR2" s="39" t="s">
        <v>38</v>
      </c>
      <c r="CS2" s="39" t="s">
        <v>39</v>
      </c>
      <c r="CT2" s="39" t="s">
        <v>40</v>
      </c>
      <c r="CU2" s="39" t="s">
        <v>41</v>
      </c>
      <c r="CV2" s="39" t="s">
        <v>42</v>
      </c>
      <c r="CW2" s="39" t="s">
        <v>43</v>
      </c>
      <c r="CX2" s="39" t="s">
        <v>44</v>
      </c>
      <c r="CY2" s="39" t="s">
        <v>45</v>
      </c>
      <c r="CZ2" s="39" t="s">
        <v>46</v>
      </c>
      <c r="DA2" s="39" t="s">
        <v>47</v>
      </c>
      <c r="DB2" s="39" t="s">
        <v>48</v>
      </c>
    </row>
    <row r="3" spans="1:106" ht="18.75">
      <c r="A3" s="63" t="s">
        <v>266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5"/>
    </row>
    <row r="4" spans="1:106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45</v>
      </c>
      <c r="BM4" s="41">
        <f>E4-BL4</f>
        <v>49</v>
      </c>
      <c r="BN4" s="26">
        <f>E4-BK4</f>
        <v>3</v>
      </c>
      <c r="BO4" s="41">
        <f>BK4-BL4</f>
        <v>46</v>
      </c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3">
        <f>BN4/BM4</f>
        <v>0.061224489795918366</v>
      </c>
      <c r="CK4" s="29"/>
      <c r="CL4" s="28"/>
      <c r="CM4" s="29" t="s">
        <v>188</v>
      </c>
      <c r="CN4" s="29" t="s">
        <v>295</v>
      </c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30"/>
      <c r="DA4" s="30" t="s">
        <v>55</v>
      </c>
      <c r="DB4" s="44">
        <v>40310</v>
      </c>
    </row>
    <row r="5" spans="1:106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60</v>
      </c>
      <c r="BM5" s="41">
        <f aca="true" t="shared" si="0" ref="BM5:BM12">E5-BL5</f>
        <v>36.900000000000006</v>
      </c>
      <c r="BN5" s="26">
        <f aca="true" t="shared" si="1" ref="BN5:BN12">E5-BK5</f>
        <v>3.9000000000000057</v>
      </c>
      <c r="BO5" s="41">
        <f aca="true" t="shared" si="2" ref="BO5:BO12">BK5-BL5</f>
        <v>33</v>
      </c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3">
        <f aca="true" t="shared" si="3" ref="CJ5:CJ12">BN5/BM5</f>
        <v>0.10569105691056924</v>
      </c>
      <c r="CK5" s="29"/>
      <c r="CL5" s="28"/>
      <c r="CM5" s="29" t="s">
        <v>57</v>
      </c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30" t="s">
        <v>58</v>
      </c>
      <c r="DA5" s="30" t="s">
        <v>59</v>
      </c>
      <c r="DB5" s="44">
        <v>40322</v>
      </c>
    </row>
    <row r="6" spans="1:106" ht="12.75" customHeight="1">
      <c r="A6" s="32">
        <v>3</v>
      </c>
      <c r="B6" s="31" t="s">
        <v>326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27">
        <v>75</v>
      </c>
      <c r="BM6" s="41">
        <f t="shared" si="0"/>
        <v>31.700000000000003</v>
      </c>
      <c r="BN6" s="26">
        <f t="shared" si="1"/>
        <v>7</v>
      </c>
      <c r="BO6" s="41">
        <f t="shared" si="2"/>
        <v>24.700000000000003</v>
      </c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3">
        <f t="shared" si="3"/>
        <v>0.22082018927444794</v>
      </c>
      <c r="CK6" s="29"/>
      <c r="CL6" s="28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30"/>
      <c r="DA6" s="30" t="s">
        <v>327</v>
      </c>
      <c r="DB6" s="44">
        <v>40653</v>
      </c>
    </row>
    <row r="7" spans="1:106" ht="13.5" customHeight="1">
      <c r="A7" s="32">
        <v>4</v>
      </c>
      <c r="B7" s="31" t="s">
        <v>307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27">
        <v>85</v>
      </c>
      <c r="BM7" s="41">
        <f t="shared" si="0"/>
        <v>32.7</v>
      </c>
      <c r="BN7" s="26">
        <f t="shared" si="1"/>
        <v>3.700000000000003</v>
      </c>
      <c r="BO7" s="41">
        <f t="shared" si="2"/>
        <v>29</v>
      </c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f t="shared" si="3"/>
        <v>0.1131498470948013</v>
      </c>
      <c r="CK7" s="29"/>
      <c r="CL7" s="28"/>
      <c r="CM7" s="47" t="s">
        <v>308</v>
      </c>
      <c r="CN7" s="47" t="s">
        <v>351</v>
      </c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30" t="s">
        <v>309</v>
      </c>
      <c r="DA7" s="30" t="s">
        <v>310</v>
      </c>
      <c r="DB7" s="44"/>
    </row>
    <row r="8" spans="1:106" ht="14.25" customHeight="1">
      <c r="A8" s="32">
        <v>5</v>
      </c>
      <c r="B8" s="31" t="s">
        <v>144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70</v>
      </c>
      <c r="BM8" s="41">
        <f t="shared" si="0"/>
        <v>25</v>
      </c>
      <c r="BN8" s="26">
        <f t="shared" si="1"/>
        <v>-2</v>
      </c>
      <c r="BO8" s="41">
        <f t="shared" si="2"/>
        <v>27</v>
      </c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3">
        <f t="shared" si="3"/>
        <v>-0.08</v>
      </c>
      <c r="CK8" s="29">
        <f>E8</f>
        <v>95</v>
      </c>
      <c r="CL8" s="28"/>
      <c r="CM8" s="29" t="s">
        <v>145</v>
      </c>
      <c r="CN8" s="29" t="s">
        <v>145</v>
      </c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30"/>
      <c r="DA8" s="30" t="s">
        <v>146</v>
      </c>
      <c r="DB8" s="44">
        <v>40309</v>
      </c>
    </row>
    <row r="9" spans="1:106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70</v>
      </c>
      <c r="BM9" s="41">
        <f t="shared" si="0"/>
        <v>29.400000000000006</v>
      </c>
      <c r="BN9" s="26">
        <f t="shared" si="1"/>
        <v>15.900000000000006</v>
      </c>
      <c r="BO9" s="41">
        <f t="shared" si="2"/>
        <v>13.5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3">
        <f t="shared" si="3"/>
        <v>0.5408163265306123</v>
      </c>
      <c r="CK9" s="29">
        <f>E9</f>
        <v>99.4</v>
      </c>
      <c r="CL9" s="28">
        <f>AK9-AJ9</f>
        <v>-0.20000000000000284</v>
      </c>
      <c r="CM9" s="29" t="s">
        <v>50</v>
      </c>
      <c r="CN9" s="29" t="s">
        <v>190</v>
      </c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30" t="s">
        <v>51</v>
      </c>
      <c r="DA9" s="30" t="s">
        <v>52</v>
      </c>
      <c r="DB9" s="44" t="s">
        <v>53</v>
      </c>
    </row>
    <row r="10" spans="1:106" ht="12.75">
      <c r="A10" s="32">
        <v>7</v>
      </c>
      <c r="B10" s="31" t="s">
        <v>85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55</v>
      </c>
      <c r="BM10" s="41">
        <f t="shared" si="0"/>
        <v>12.5</v>
      </c>
      <c r="BN10" s="26">
        <f t="shared" si="1"/>
        <v>-0.5</v>
      </c>
      <c r="BO10" s="41">
        <f t="shared" si="2"/>
        <v>13</v>
      </c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3">
        <f t="shared" si="3"/>
        <v>-0.04</v>
      </c>
      <c r="CK10" s="29"/>
      <c r="CL10" s="28"/>
      <c r="CM10" s="29" t="s">
        <v>86</v>
      </c>
      <c r="CN10" s="29" t="s">
        <v>159</v>
      </c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30"/>
      <c r="DA10" s="30" t="s">
        <v>87</v>
      </c>
      <c r="DB10" s="44">
        <v>40304</v>
      </c>
    </row>
    <row r="11" spans="1:106" ht="12.75">
      <c r="A11" s="32">
        <v>8</v>
      </c>
      <c r="B11" s="31" t="s">
        <v>202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57</v>
      </c>
      <c r="BM11" s="41">
        <f t="shared" si="0"/>
        <v>13</v>
      </c>
      <c r="BN11" s="26">
        <f t="shared" si="1"/>
        <v>1.5</v>
      </c>
      <c r="BO11" s="41">
        <f t="shared" si="2"/>
        <v>11.5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>
        <f t="shared" si="3"/>
        <v>0.11538461538461539</v>
      </c>
      <c r="CK11" s="29"/>
      <c r="CL11" s="28"/>
      <c r="CM11" s="29" t="s">
        <v>211</v>
      </c>
      <c r="CN11" s="29" t="s">
        <v>222</v>
      </c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30" t="s">
        <v>203</v>
      </c>
      <c r="DA11" s="30" t="s">
        <v>204</v>
      </c>
      <c r="DB11" s="44">
        <v>40415</v>
      </c>
    </row>
    <row r="12" spans="1:106" ht="12.75">
      <c r="A12" s="32">
        <v>9</v>
      </c>
      <c r="B12" s="31" t="s">
        <v>297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85</v>
      </c>
      <c r="BM12" s="41">
        <f t="shared" si="0"/>
        <v>11</v>
      </c>
      <c r="BN12" s="26">
        <f t="shared" si="1"/>
        <v>0.5</v>
      </c>
      <c r="BO12" s="41">
        <f t="shared" si="2"/>
        <v>10.5</v>
      </c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>
        <f t="shared" si="3"/>
        <v>0.045454545454545456</v>
      </c>
      <c r="CK12" s="29"/>
      <c r="CL12" s="28"/>
      <c r="CM12" s="29" t="s">
        <v>298</v>
      </c>
      <c r="CN12" s="29" t="s">
        <v>306</v>
      </c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30" t="s">
        <v>300</v>
      </c>
      <c r="DA12" s="30" t="s">
        <v>299</v>
      </c>
      <c r="DB12" s="44">
        <v>40602</v>
      </c>
    </row>
    <row r="13" spans="1:106" ht="12.75">
      <c r="A13" s="32">
        <v>10</v>
      </c>
      <c r="B13" s="31" t="s">
        <v>369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60</v>
      </c>
      <c r="BM13" s="41">
        <f>E13-BL13</f>
        <v>17</v>
      </c>
      <c r="BN13" s="26">
        <f>E13-BK13</f>
        <v>0</v>
      </c>
      <c r="BO13" s="41">
        <f>BK13-BL13</f>
        <v>17</v>
      </c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3">
        <f>BN13/BM13</f>
        <v>0</v>
      </c>
      <c r="CK13" s="29"/>
      <c r="CL13" s="28"/>
      <c r="CM13" s="29" t="s">
        <v>361</v>
      </c>
      <c r="CN13" s="29" t="s">
        <v>361</v>
      </c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30" t="s">
        <v>362</v>
      </c>
      <c r="DA13" s="30" t="s">
        <v>363</v>
      </c>
      <c r="DB13" s="44">
        <v>40700</v>
      </c>
    </row>
    <row r="14" spans="1:106" ht="12.75">
      <c r="A14" s="32">
        <v>11</v>
      </c>
      <c r="B14" s="31" t="s">
        <v>364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59</v>
      </c>
      <c r="BM14" s="41">
        <f>E14-BL14</f>
        <v>16</v>
      </c>
      <c r="BN14" s="26">
        <f>E14-BK14</f>
        <v>2</v>
      </c>
      <c r="BO14" s="41">
        <f>BK14-BL14</f>
        <v>14</v>
      </c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3">
        <f>BN14/BM14</f>
        <v>0.125</v>
      </c>
      <c r="CK14" s="29"/>
      <c r="CL14" s="28"/>
      <c r="CM14" s="29" t="s">
        <v>365</v>
      </c>
      <c r="CN14" s="29" t="s">
        <v>365</v>
      </c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30" t="s">
        <v>366</v>
      </c>
      <c r="DA14" s="30" t="s">
        <v>367</v>
      </c>
      <c r="DB14" s="44">
        <v>40697</v>
      </c>
    </row>
    <row r="15" spans="1:106" ht="18.75">
      <c r="A15" s="66" t="s">
        <v>267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8"/>
    </row>
    <row r="16" spans="1:106" ht="15.75" customHeight="1">
      <c r="A16" s="61">
        <v>12</v>
      </c>
      <c r="B16" s="55" t="s">
        <v>341</v>
      </c>
      <c r="C16" s="49">
        <v>22</v>
      </c>
      <c r="D16" s="49">
        <v>176</v>
      </c>
      <c r="E16" s="49">
        <v>64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6">
        <v>62</v>
      </c>
      <c r="BI16" s="49"/>
      <c r="BJ16" s="49"/>
      <c r="BK16" s="46">
        <v>62</v>
      </c>
      <c r="BL16" s="49">
        <v>55</v>
      </c>
      <c r="BM16" s="41">
        <f aca="true" t="shared" si="4" ref="BM16:BM25">E16-BL16</f>
        <v>9</v>
      </c>
      <c r="BN16" s="26">
        <f>E16-BK16</f>
        <v>2</v>
      </c>
      <c r="BO16" s="41">
        <f>BK16-BL16</f>
        <v>7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43">
        <f>BN16/BM16</f>
        <v>0.2222222222222222</v>
      </c>
      <c r="CK16" s="56"/>
      <c r="CL16" s="56"/>
      <c r="CM16" s="62" t="s">
        <v>342</v>
      </c>
      <c r="CN16" s="62" t="s">
        <v>345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 t="s">
        <v>344</v>
      </c>
      <c r="DA16" s="62" t="s">
        <v>343</v>
      </c>
      <c r="DB16" s="62" t="s">
        <v>340</v>
      </c>
    </row>
    <row r="17" spans="1:106" ht="12.75">
      <c r="A17" s="32">
        <v>13</v>
      </c>
      <c r="B17" s="31" t="s">
        <v>155</v>
      </c>
      <c r="C17" s="27">
        <v>21</v>
      </c>
      <c r="D17" s="27">
        <v>164</v>
      </c>
      <c r="E17" s="27">
        <v>62.1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62.1</v>
      </c>
      <c r="Q17" s="18">
        <v>61.1</v>
      </c>
      <c r="R17" s="18"/>
      <c r="S17" s="18">
        <v>60.4</v>
      </c>
      <c r="T17" s="18">
        <v>60.4</v>
      </c>
      <c r="U17" s="18">
        <v>60.4</v>
      </c>
      <c r="V17" s="18">
        <v>60.7</v>
      </c>
      <c r="W17" s="18">
        <v>60.7</v>
      </c>
      <c r="X17" s="18">
        <v>60.07</v>
      </c>
      <c r="Y17" s="18">
        <v>60.7</v>
      </c>
      <c r="Z17" s="18">
        <v>60.7</v>
      </c>
      <c r="AA17" s="18">
        <f>V17+1</f>
        <v>61.7</v>
      </c>
      <c r="AB17" s="18">
        <v>61.7</v>
      </c>
      <c r="AC17" s="18">
        <v>62.7</v>
      </c>
      <c r="AD17" s="18">
        <f>62.7+1</f>
        <v>63.7</v>
      </c>
      <c r="AE17" s="18">
        <f>63.7+1</f>
        <v>64.7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27">
        <v>64.7</v>
      </c>
      <c r="AP17" s="27">
        <v>64.7</v>
      </c>
      <c r="AQ17" s="27">
        <v>64.7</v>
      </c>
      <c r="AR17" s="27">
        <v>64.7</v>
      </c>
      <c r="AS17" s="27">
        <v>64.7</v>
      </c>
      <c r="AT17" s="27">
        <v>64.7</v>
      </c>
      <c r="AU17" s="27">
        <v>64.7</v>
      </c>
      <c r="AV17" s="27">
        <v>64.7</v>
      </c>
      <c r="AW17" s="27">
        <v>64.7</v>
      </c>
      <c r="AX17" s="27">
        <v>64.7</v>
      </c>
      <c r="AY17" s="27">
        <v>64.7</v>
      </c>
      <c r="AZ17" s="27">
        <v>64.7</v>
      </c>
      <c r="BA17" s="27">
        <v>64.7</v>
      </c>
      <c r="BB17" s="27">
        <v>64.7</v>
      </c>
      <c r="BC17" s="27">
        <v>64.7</v>
      </c>
      <c r="BD17" s="27"/>
      <c r="BE17" s="27"/>
      <c r="BF17" s="27"/>
      <c r="BG17" s="27"/>
      <c r="BH17" s="27"/>
      <c r="BI17" s="27"/>
      <c r="BJ17" s="27"/>
      <c r="BK17" s="27">
        <v>64.7</v>
      </c>
      <c r="BL17" s="27">
        <v>55</v>
      </c>
      <c r="BM17" s="41">
        <f t="shared" si="4"/>
        <v>7.100000000000001</v>
      </c>
      <c r="BN17" s="26">
        <f aca="true" t="shared" si="5" ref="BN17:BN25">E17-BK17</f>
        <v>-2.6000000000000014</v>
      </c>
      <c r="BO17" s="41">
        <f aca="true" t="shared" si="6" ref="BO17:BO25">BK17-BL17</f>
        <v>9.700000000000003</v>
      </c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3">
        <f aca="true" t="shared" si="7" ref="CJ17:CJ25">BN17/BM17</f>
        <v>-0.36619718309859167</v>
      </c>
      <c r="CK17" s="29"/>
      <c r="CL17" s="28"/>
      <c r="CM17" s="29" t="s">
        <v>183</v>
      </c>
      <c r="CN17" s="29" t="s">
        <v>172</v>
      </c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30" t="s">
        <v>156</v>
      </c>
      <c r="DA17" s="30" t="s">
        <v>157</v>
      </c>
      <c r="DB17" s="44">
        <v>40337</v>
      </c>
    </row>
    <row r="18" spans="1:106" ht="12.75">
      <c r="A18" s="61">
        <v>14</v>
      </c>
      <c r="B18" s="31" t="s">
        <v>176</v>
      </c>
      <c r="C18" s="27">
        <v>23</v>
      </c>
      <c r="D18" s="27">
        <v>165</v>
      </c>
      <c r="E18" s="27">
        <v>64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64</v>
      </c>
      <c r="V18" s="18">
        <v>64</v>
      </c>
      <c r="W18" s="18">
        <v>64</v>
      </c>
      <c r="X18" s="18">
        <v>62.6</v>
      </c>
      <c r="Y18" s="18">
        <v>62.6</v>
      </c>
      <c r="Z18" s="18">
        <v>62.6</v>
      </c>
      <c r="AA18" s="18">
        <f>X18+1</f>
        <v>63.6</v>
      </c>
      <c r="AB18" s="18">
        <v>63.6</v>
      </c>
      <c r="AC18" s="18">
        <v>64</v>
      </c>
      <c r="AD18" s="18">
        <f>64+1</f>
        <v>65</v>
      </c>
      <c r="AE18" s="18">
        <f>65+1</f>
        <v>66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27">
        <f aca="true" t="shared" si="8" ref="AO18:AV18">65+1</f>
        <v>66</v>
      </c>
      <c r="AP18" s="27">
        <f t="shared" si="8"/>
        <v>66</v>
      </c>
      <c r="AQ18" s="27">
        <f t="shared" si="8"/>
        <v>66</v>
      </c>
      <c r="AR18" s="27">
        <f t="shared" si="8"/>
        <v>66</v>
      </c>
      <c r="AS18" s="27">
        <f t="shared" si="8"/>
        <v>66</v>
      </c>
      <c r="AT18" s="27">
        <f t="shared" si="8"/>
        <v>66</v>
      </c>
      <c r="AU18" s="27">
        <f t="shared" si="8"/>
        <v>66</v>
      </c>
      <c r="AV18" s="27">
        <f t="shared" si="8"/>
        <v>66</v>
      </c>
      <c r="AW18" s="27">
        <v>66</v>
      </c>
      <c r="AX18" s="27">
        <v>66</v>
      </c>
      <c r="AY18" s="27">
        <v>66</v>
      </c>
      <c r="AZ18" s="27">
        <v>66</v>
      </c>
      <c r="BA18" s="27">
        <v>66</v>
      </c>
      <c r="BB18" s="27">
        <v>66</v>
      </c>
      <c r="BC18" s="27">
        <v>66</v>
      </c>
      <c r="BD18" s="27"/>
      <c r="BE18" s="27"/>
      <c r="BF18" s="27"/>
      <c r="BG18" s="27"/>
      <c r="BH18" s="27"/>
      <c r="BI18" s="27"/>
      <c r="BJ18" s="27"/>
      <c r="BK18" s="27">
        <v>66</v>
      </c>
      <c r="BL18" s="27">
        <v>57</v>
      </c>
      <c r="BM18" s="41">
        <f t="shared" si="4"/>
        <v>7</v>
      </c>
      <c r="BN18" s="26">
        <f t="shared" si="5"/>
        <v>-2</v>
      </c>
      <c r="BO18" s="41">
        <f t="shared" si="6"/>
        <v>9</v>
      </c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3">
        <f t="shared" si="7"/>
        <v>-0.2857142857142857</v>
      </c>
      <c r="CK18" s="29"/>
      <c r="CL18" s="28"/>
      <c r="CM18" s="29" t="s">
        <v>179</v>
      </c>
      <c r="CN18" s="29" t="s">
        <v>179</v>
      </c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30" t="s">
        <v>177</v>
      </c>
      <c r="DA18" s="30" t="s">
        <v>178</v>
      </c>
      <c r="DB18" s="44">
        <v>40371</v>
      </c>
    </row>
    <row r="19" spans="1:106" ht="12.75">
      <c r="A19" s="32">
        <v>15</v>
      </c>
      <c r="B19" s="31" t="s">
        <v>143</v>
      </c>
      <c r="C19" s="27">
        <v>36</v>
      </c>
      <c r="D19" s="27">
        <v>163</v>
      </c>
      <c r="E19" s="27">
        <v>65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65</v>
      </c>
      <c r="R19" s="18">
        <v>63</v>
      </c>
      <c r="S19" s="18">
        <v>63</v>
      </c>
      <c r="T19" s="18">
        <v>63</v>
      </c>
      <c r="U19" s="18">
        <v>61.5</v>
      </c>
      <c r="V19" s="18">
        <v>62.5</v>
      </c>
      <c r="W19" s="18">
        <v>62.5</v>
      </c>
      <c r="X19" s="18">
        <v>62.5</v>
      </c>
      <c r="Y19" s="18">
        <v>62.5</v>
      </c>
      <c r="Z19" s="18">
        <v>62.5</v>
      </c>
      <c r="AA19" s="18">
        <f>V19+1</f>
        <v>63.5</v>
      </c>
      <c r="AB19" s="18">
        <v>63.5</v>
      </c>
      <c r="AC19" s="18">
        <v>64.5</v>
      </c>
      <c r="AD19" s="18">
        <f>AC19+1</f>
        <v>65.5</v>
      </c>
      <c r="AE19" s="18">
        <f>AD19+1</f>
        <v>66.5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66.5</v>
      </c>
      <c r="AP19" s="27">
        <v>66.5</v>
      </c>
      <c r="AQ19" s="27">
        <v>66.5</v>
      </c>
      <c r="AR19" s="27">
        <v>66.5</v>
      </c>
      <c r="AS19" s="27">
        <v>66.5</v>
      </c>
      <c r="AT19" s="27">
        <v>66.5</v>
      </c>
      <c r="AU19" s="27">
        <v>66.5</v>
      </c>
      <c r="AV19" s="27">
        <v>66.5</v>
      </c>
      <c r="AW19" s="27">
        <v>66.5</v>
      </c>
      <c r="AX19" s="27">
        <v>66.5</v>
      </c>
      <c r="AY19" s="27">
        <v>66.5</v>
      </c>
      <c r="AZ19" s="27">
        <v>66.5</v>
      </c>
      <c r="BA19" s="27">
        <v>66.5</v>
      </c>
      <c r="BB19" s="27">
        <v>66.5</v>
      </c>
      <c r="BC19" s="27">
        <v>66.5</v>
      </c>
      <c r="BD19" s="27"/>
      <c r="BE19" s="27"/>
      <c r="BF19" s="27"/>
      <c r="BG19" s="27"/>
      <c r="BH19" s="27"/>
      <c r="BI19" s="27"/>
      <c r="BJ19" s="27"/>
      <c r="BK19" s="27">
        <v>66.5</v>
      </c>
      <c r="BL19" s="27">
        <v>58</v>
      </c>
      <c r="BM19" s="41">
        <f t="shared" si="4"/>
        <v>7</v>
      </c>
      <c r="BN19" s="26">
        <f t="shared" si="5"/>
        <v>-1.5</v>
      </c>
      <c r="BO19" s="41">
        <f t="shared" si="6"/>
        <v>8.5</v>
      </c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3">
        <f t="shared" si="7"/>
        <v>-0.21428571428571427</v>
      </c>
      <c r="CK19" s="29"/>
      <c r="CL19" s="28"/>
      <c r="CM19" s="29" t="s">
        <v>184</v>
      </c>
      <c r="CN19" s="29" t="s">
        <v>181</v>
      </c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30" t="s">
        <v>167</v>
      </c>
      <c r="DA19" s="30"/>
      <c r="DB19" s="44"/>
    </row>
    <row r="20" spans="1:106" ht="12.75">
      <c r="A20" s="61">
        <v>16</v>
      </c>
      <c r="B20" s="31" t="s">
        <v>169</v>
      </c>
      <c r="C20" s="27">
        <v>27</v>
      </c>
      <c r="D20" s="27">
        <v>160</v>
      </c>
      <c r="E20" s="27">
        <v>55</v>
      </c>
      <c r="F20" s="18"/>
      <c r="G20" s="18"/>
      <c r="H20" s="18"/>
      <c r="I20" s="18"/>
      <c r="J20" s="18"/>
      <c r="K20" s="18"/>
      <c r="L20" s="18"/>
      <c r="M20" s="18"/>
      <c r="N20" s="18">
        <v>55</v>
      </c>
      <c r="O20" s="18">
        <v>55</v>
      </c>
      <c r="P20" s="18">
        <v>55</v>
      </c>
      <c r="Q20" s="18"/>
      <c r="R20" s="18"/>
      <c r="S20" s="18">
        <v>54.3</v>
      </c>
      <c r="T20" s="18">
        <v>53.7</v>
      </c>
      <c r="U20" s="18">
        <v>53.7</v>
      </c>
      <c r="V20" s="18">
        <v>54</v>
      </c>
      <c r="W20" s="18">
        <v>54</v>
      </c>
      <c r="X20" s="18">
        <v>54</v>
      </c>
      <c r="Y20" s="18">
        <v>54</v>
      </c>
      <c r="Z20" s="18">
        <v>54</v>
      </c>
      <c r="AA20" s="18">
        <f>W20+1</f>
        <v>55</v>
      </c>
      <c r="AB20" s="18">
        <v>55</v>
      </c>
      <c r="AC20" s="18">
        <v>56</v>
      </c>
      <c r="AD20" s="18">
        <f>AC20+1</f>
        <v>57</v>
      </c>
      <c r="AE20" s="18">
        <f>AD20+1</f>
        <v>58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v>58</v>
      </c>
      <c r="AP20" s="27">
        <v>58</v>
      </c>
      <c r="AQ20" s="27">
        <v>58</v>
      </c>
      <c r="AR20" s="27">
        <v>58</v>
      </c>
      <c r="AS20" s="27">
        <v>58</v>
      </c>
      <c r="AT20" s="27">
        <v>58</v>
      </c>
      <c r="AU20" s="27">
        <v>58</v>
      </c>
      <c r="AV20" s="27">
        <v>58</v>
      </c>
      <c r="AW20" s="27">
        <v>58</v>
      </c>
      <c r="AX20" s="27">
        <v>58</v>
      </c>
      <c r="AY20" s="27">
        <v>58</v>
      </c>
      <c r="AZ20" s="27">
        <v>58</v>
      </c>
      <c r="BA20" s="27">
        <v>58</v>
      </c>
      <c r="BB20" s="27">
        <v>58</v>
      </c>
      <c r="BC20" s="27">
        <v>58</v>
      </c>
      <c r="BD20" s="27"/>
      <c r="BE20" s="27"/>
      <c r="BF20" s="27"/>
      <c r="BG20" s="27"/>
      <c r="BH20" s="27"/>
      <c r="BI20" s="27"/>
      <c r="BJ20" s="27"/>
      <c r="BK20" s="27">
        <v>58</v>
      </c>
      <c r="BL20" s="27">
        <v>50</v>
      </c>
      <c r="BM20" s="41">
        <f t="shared" si="4"/>
        <v>5</v>
      </c>
      <c r="BN20" s="26">
        <f t="shared" si="5"/>
        <v>-3</v>
      </c>
      <c r="BO20" s="41">
        <f t="shared" si="6"/>
        <v>8</v>
      </c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3">
        <f t="shared" si="7"/>
        <v>-0.6</v>
      </c>
      <c r="CK20" s="29"/>
      <c r="CL20" s="28"/>
      <c r="CM20" s="29" t="s">
        <v>104</v>
      </c>
      <c r="CN20" s="29" t="s">
        <v>186</v>
      </c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30" t="s">
        <v>125</v>
      </c>
      <c r="DA20" s="30" t="s">
        <v>126</v>
      </c>
      <c r="DB20" s="44">
        <v>40319</v>
      </c>
    </row>
    <row r="21" spans="1:106" ht="12.75">
      <c r="A21" s="32">
        <v>17</v>
      </c>
      <c r="B21" s="31" t="s">
        <v>92</v>
      </c>
      <c r="C21" s="27">
        <v>23</v>
      </c>
      <c r="D21" s="27">
        <v>175</v>
      </c>
      <c r="E21" s="27">
        <v>68</v>
      </c>
      <c r="F21" s="18">
        <v>63</v>
      </c>
      <c r="G21" s="18">
        <v>62.8</v>
      </c>
      <c r="H21" s="18">
        <v>62.5</v>
      </c>
      <c r="I21" s="18">
        <v>62.5</v>
      </c>
      <c r="J21" s="18">
        <v>61</v>
      </c>
      <c r="K21" s="18">
        <v>62.2</v>
      </c>
      <c r="L21" s="18">
        <v>62.2</v>
      </c>
      <c r="M21" s="18">
        <v>61</v>
      </c>
      <c r="N21" s="18">
        <v>61</v>
      </c>
      <c r="O21" s="18">
        <v>59.2</v>
      </c>
      <c r="P21" s="18">
        <v>58.2</v>
      </c>
      <c r="Q21" s="18">
        <v>59.7</v>
      </c>
      <c r="R21" s="18">
        <v>57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>
        <v>68</v>
      </c>
      <c r="AG21" s="18"/>
      <c r="AH21" s="18"/>
      <c r="AI21" s="18"/>
      <c r="AJ21" s="18"/>
      <c r="AK21" s="18"/>
      <c r="AL21" s="18"/>
      <c r="AM21" s="18"/>
      <c r="AN21" s="18"/>
      <c r="AO21" s="27">
        <v>68</v>
      </c>
      <c r="AP21" s="27">
        <v>68</v>
      </c>
      <c r="AQ21" s="27">
        <v>68</v>
      </c>
      <c r="AR21" s="27">
        <v>68</v>
      </c>
      <c r="AS21" s="27">
        <v>68</v>
      </c>
      <c r="AT21" s="27">
        <v>68</v>
      </c>
      <c r="AU21" s="27">
        <v>68</v>
      </c>
      <c r="AV21" s="27">
        <v>68</v>
      </c>
      <c r="AW21" s="27">
        <v>68</v>
      </c>
      <c r="AX21" s="27">
        <v>68</v>
      </c>
      <c r="AY21" s="27">
        <v>68</v>
      </c>
      <c r="AZ21" s="27">
        <v>68</v>
      </c>
      <c r="BA21" s="27">
        <v>68</v>
      </c>
      <c r="BB21" s="27">
        <v>68</v>
      </c>
      <c r="BC21" s="27">
        <v>68</v>
      </c>
      <c r="BD21" s="27"/>
      <c r="BE21" s="27"/>
      <c r="BF21" s="27"/>
      <c r="BG21" s="27"/>
      <c r="BH21" s="27"/>
      <c r="BI21" s="27"/>
      <c r="BJ21" s="27"/>
      <c r="BK21" s="27">
        <v>68</v>
      </c>
      <c r="BL21" s="27">
        <v>60</v>
      </c>
      <c r="BM21" s="41">
        <f t="shared" si="4"/>
        <v>8</v>
      </c>
      <c r="BN21" s="26">
        <f t="shared" si="5"/>
        <v>0</v>
      </c>
      <c r="BO21" s="41">
        <f t="shared" si="6"/>
        <v>8</v>
      </c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3">
        <f t="shared" si="7"/>
        <v>0</v>
      </c>
      <c r="CK21" s="29">
        <f>E21</f>
        <v>68</v>
      </c>
      <c r="CL21" s="28"/>
      <c r="CM21" s="29" t="s">
        <v>93</v>
      </c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30"/>
      <c r="DA21" s="30"/>
      <c r="DB21" s="44" t="s">
        <v>53</v>
      </c>
    </row>
    <row r="22" spans="1:106" ht="12.75">
      <c r="A22" s="61">
        <v>18</v>
      </c>
      <c r="B22" s="31" t="s">
        <v>77</v>
      </c>
      <c r="C22" s="27">
        <v>28</v>
      </c>
      <c r="D22" s="27">
        <v>172</v>
      </c>
      <c r="E22" s="27">
        <v>86</v>
      </c>
      <c r="F22" s="18">
        <v>86</v>
      </c>
      <c r="G22" s="18">
        <v>86</v>
      </c>
      <c r="H22" s="18">
        <v>84</v>
      </c>
      <c r="I22" s="18">
        <v>85</v>
      </c>
      <c r="J22" s="18">
        <v>85</v>
      </c>
      <c r="K22" s="18">
        <v>85</v>
      </c>
      <c r="L22" s="18">
        <v>85</v>
      </c>
      <c r="M22" s="18">
        <v>85</v>
      </c>
      <c r="N22" s="18">
        <v>85</v>
      </c>
      <c r="O22" s="18">
        <v>85</v>
      </c>
      <c r="P22" s="18">
        <v>85</v>
      </c>
      <c r="Q22" s="18">
        <v>85</v>
      </c>
      <c r="R22" s="18">
        <v>85</v>
      </c>
      <c r="S22" s="18">
        <v>85</v>
      </c>
      <c r="T22" s="18">
        <v>85</v>
      </c>
      <c r="U22" s="18">
        <v>84</v>
      </c>
      <c r="V22" s="18">
        <v>84</v>
      </c>
      <c r="W22" s="18">
        <v>84</v>
      </c>
      <c r="X22" s="18">
        <v>84</v>
      </c>
      <c r="Y22" s="18">
        <v>85</v>
      </c>
      <c r="Z22" s="18">
        <v>85</v>
      </c>
      <c r="AA22" s="18">
        <v>85</v>
      </c>
      <c r="AB22" s="18">
        <v>85</v>
      </c>
      <c r="AC22" s="18">
        <v>86</v>
      </c>
      <c r="AD22" s="18">
        <v>86</v>
      </c>
      <c r="AE22" s="18">
        <v>86</v>
      </c>
      <c r="AF22" s="18">
        <v>86</v>
      </c>
      <c r="AG22" s="18"/>
      <c r="AH22" s="18"/>
      <c r="AI22" s="18"/>
      <c r="AJ22" s="18"/>
      <c r="AK22" s="18"/>
      <c r="AL22" s="18">
        <v>87</v>
      </c>
      <c r="AM22" s="18">
        <v>87</v>
      </c>
      <c r="AN22" s="18">
        <v>86.5</v>
      </c>
      <c r="AO22" s="27">
        <v>86</v>
      </c>
      <c r="AP22" s="27">
        <v>86</v>
      </c>
      <c r="AQ22" s="27">
        <v>86</v>
      </c>
      <c r="AR22" s="27">
        <v>86</v>
      </c>
      <c r="AS22" s="27">
        <v>86</v>
      </c>
      <c r="AT22" s="27">
        <v>86</v>
      </c>
      <c r="AU22" s="27">
        <v>86</v>
      </c>
      <c r="AV22" s="46">
        <v>84</v>
      </c>
      <c r="AW22" s="27">
        <v>84</v>
      </c>
      <c r="AX22" s="27">
        <v>84</v>
      </c>
      <c r="AY22" s="27">
        <v>84</v>
      </c>
      <c r="AZ22" s="46">
        <v>83</v>
      </c>
      <c r="BA22" s="27">
        <v>83</v>
      </c>
      <c r="BB22" s="27">
        <v>83</v>
      </c>
      <c r="BC22" s="27">
        <v>83</v>
      </c>
      <c r="BD22" s="49"/>
      <c r="BE22" s="49"/>
      <c r="BF22" s="49"/>
      <c r="BG22" s="49"/>
      <c r="BH22" s="49"/>
      <c r="BI22" s="49"/>
      <c r="BJ22" s="49"/>
      <c r="BK22" s="27">
        <v>83</v>
      </c>
      <c r="BL22" s="27">
        <v>75</v>
      </c>
      <c r="BM22" s="41">
        <f t="shared" si="4"/>
        <v>11</v>
      </c>
      <c r="BN22" s="26">
        <f t="shared" si="5"/>
        <v>3</v>
      </c>
      <c r="BO22" s="41">
        <f t="shared" si="6"/>
        <v>8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3">
        <f t="shared" si="7"/>
        <v>0.2727272727272727</v>
      </c>
      <c r="CK22" s="29">
        <f>E22</f>
        <v>86</v>
      </c>
      <c r="CL22" s="28"/>
      <c r="CM22" s="29" t="s">
        <v>360</v>
      </c>
      <c r="CN22" s="29" t="s">
        <v>359</v>
      </c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30" t="s">
        <v>78</v>
      </c>
      <c r="DA22" s="30" t="s">
        <v>79</v>
      </c>
      <c r="DB22" s="44" t="s">
        <v>53</v>
      </c>
    </row>
    <row r="23" spans="1:106" ht="12.75">
      <c r="A23" s="32">
        <v>19</v>
      </c>
      <c r="B23" s="48" t="s">
        <v>316</v>
      </c>
      <c r="C23" s="27">
        <v>22</v>
      </c>
      <c r="D23" s="27">
        <v>170</v>
      </c>
      <c r="E23" s="27">
        <v>74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27"/>
      <c r="AP23" s="27"/>
      <c r="AQ23" s="27"/>
      <c r="AR23" s="27"/>
      <c r="AS23" s="27"/>
      <c r="AT23" s="27"/>
      <c r="AU23" s="27"/>
      <c r="AV23" s="46"/>
      <c r="AW23" s="27"/>
      <c r="AX23" s="27"/>
      <c r="AY23" s="27">
        <v>74</v>
      </c>
      <c r="AZ23" s="27">
        <v>74</v>
      </c>
      <c r="BA23" s="27">
        <v>74</v>
      </c>
      <c r="BB23" s="46">
        <v>74</v>
      </c>
      <c r="BC23" s="46">
        <v>73</v>
      </c>
      <c r="BD23" s="49"/>
      <c r="BE23" s="49"/>
      <c r="BF23" s="49"/>
      <c r="BG23" s="49"/>
      <c r="BH23" s="49"/>
      <c r="BI23" s="49"/>
      <c r="BJ23" s="54">
        <v>74</v>
      </c>
      <c r="BK23" s="46">
        <v>73.7</v>
      </c>
      <c r="BL23" s="27">
        <v>65</v>
      </c>
      <c r="BM23" s="41">
        <f t="shared" si="4"/>
        <v>9</v>
      </c>
      <c r="BN23" s="26">
        <f t="shared" si="5"/>
        <v>0.29999999999999716</v>
      </c>
      <c r="BO23" s="41">
        <f t="shared" si="6"/>
        <v>8.700000000000003</v>
      </c>
      <c r="BP23" s="41">
        <f>H23-BO23</f>
        <v>-8.700000000000003</v>
      </c>
      <c r="BQ23" s="26">
        <f>H23-BN23</f>
        <v>-0.29999999999999716</v>
      </c>
      <c r="BR23" s="41">
        <f>BP23-BQ23</f>
        <v>-8.400000000000006</v>
      </c>
      <c r="BS23" s="41">
        <f>K23-BR23</f>
        <v>8.400000000000006</v>
      </c>
      <c r="BT23" s="26">
        <f>K23-BQ23</f>
        <v>0.29999999999999716</v>
      </c>
      <c r="BU23" s="41">
        <f>BS23-BT23</f>
        <v>8.100000000000009</v>
      </c>
      <c r="BV23" s="41">
        <f>N23-BU23</f>
        <v>-8.100000000000009</v>
      </c>
      <c r="BW23" s="26">
        <f>N23-BT23</f>
        <v>-0.29999999999999716</v>
      </c>
      <c r="BX23" s="41">
        <f>BV23-BW23</f>
        <v>-7.800000000000011</v>
      </c>
      <c r="BY23" s="41">
        <f>Q23-BX23</f>
        <v>7.800000000000011</v>
      </c>
      <c r="BZ23" s="26">
        <f>Q23-BW23</f>
        <v>0.29999999999999716</v>
      </c>
      <c r="CA23" s="41">
        <f>BY23-BZ23</f>
        <v>7.500000000000014</v>
      </c>
      <c r="CB23" s="41">
        <f>T23-CA23</f>
        <v>-7.500000000000014</v>
      </c>
      <c r="CC23" s="26">
        <f>T23-BZ23</f>
        <v>-0.29999999999999716</v>
      </c>
      <c r="CD23" s="41">
        <f>CB23-CC23</f>
        <v>-7.200000000000017</v>
      </c>
      <c r="CE23" s="41">
        <f>W23-CD23</f>
        <v>7.200000000000017</v>
      </c>
      <c r="CF23" s="26">
        <f>W23-CC23</f>
        <v>0.29999999999999716</v>
      </c>
      <c r="CG23" s="41">
        <f>CE23-CF23</f>
        <v>6.90000000000002</v>
      </c>
      <c r="CH23" s="41">
        <f>Z23-CG23</f>
        <v>-6.90000000000002</v>
      </c>
      <c r="CI23" s="26">
        <f>Z23-CF23</f>
        <v>-0.29999999999999716</v>
      </c>
      <c r="CJ23" s="43">
        <f t="shared" si="7"/>
        <v>0.03333333333333302</v>
      </c>
      <c r="CK23" s="29"/>
      <c r="CL23" s="28"/>
      <c r="CM23" s="29" t="s">
        <v>317</v>
      </c>
      <c r="CN23" s="29" t="s">
        <v>368</v>
      </c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30" t="s">
        <v>319</v>
      </c>
      <c r="DA23" s="30" t="s">
        <v>318</v>
      </c>
      <c r="DB23" s="44">
        <v>40630</v>
      </c>
    </row>
    <row r="24" spans="1:106" ht="12.75">
      <c r="A24" s="61">
        <v>20</v>
      </c>
      <c r="B24" s="31" t="s">
        <v>217</v>
      </c>
      <c r="C24" s="27">
        <v>25</v>
      </c>
      <c r="D24" s="27">
        <v>178</v>
      </c>
      <c r="E24" s="27">
        <v>74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>
        <v>74</v>
      </c>
      <c r="AG24" s="18">
        <v>71</v>
      </c>
      <c r="AH24" s="18">
        <v>72</v>
      </c>
      <c r="AI24" s="18"/>
      <c r="AJ24" s="18">
        <v>70</v>
      </c>
      <c r="AK24" s="18"/>
      <c r="AL24" s="18">
        <v>69.5</v>
      </c>
      <c r="AM24" s="18">
        <v>70</v>
      </c>
      <c r="AN24" s="18">
        <v>68</v>
      </c>
      <c r="AO24" s="27">
        <v>70</v>
      </c>
      <c r="AP24" s="27">
        <v>69</v>
      </c>
      <c r="AQ24" s="27">
        <v>67</v>
      </c>
      <c r="AR24" s="46">
        <v>70</v>
      </c>
      <c r="AS24" s="46">
        <v>68.5</v>
      </c>
      <c r="AT24" s="46">
        <v>68</v>
      </c>
      <c r="AU24" s="46">
        <v>68</v>
      </c>
      <c r="AV24" s="46">
        <v>67.5</v>
      </c>
      <c r="AW24" s="27">
        <v>67.5</v>
      </c>
      <c r="AX24" s="27">
        <v>67.5</v>
      </c>
      <c r="AY24" s="27">
        <v>67.5</v>
      </c>
      <c r="AZ24" s="27">
        <v>67.5</v>
      </c>
      <c r="BA24" s="27">
        <v>67.5</v>
      </c>
      <c r="BB24" s="27">
        <v>67.5</v>
      </c>
      <c r="BC24" s="27">
        <v>67.5</v>
      </c>
      <c r="BD24" s="49"/>
      <c r="BE24" s="49"/>
      <c r="BF24" s="49"/>
      <c r="BG24" s="49"/>
      <c r="BH24" s="49"/>
      <c r="BI24" s="49"/>
      <c r="BJ24" s="49"/>
      <c r="BK24" s="49">
        <v>67.5</v>
      </c>
      <c r="BL24" s="27">
        <v>60</v>
      </c>
      <c r="BM24" s="41">
        <f t="shared" si="4"/>
        <v>14</v>
      </c>
      <c r="BN24" s="26">
        <f t="shared" si="5"/>
        <v>6.5</v>
      </c>
      <c r="BO24" s="41">
        <f t="shared" si="6"/>
        <v>7.5</v>
      </c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3">
        <f t="shared" si="7"/>
        <v>0.4642857142857143</v>
      </c>
      <c r="CK24" s="29"/>
      <c r="CL24" s="28"/>
      <c r="CM24" s="29" t="s">
        <v>221</v>
      </c>
      <c r="CN24" s="29" t="s">
        <v>221</v>
      </c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30" t="s">
        <v>218</v>
      </c>
      <c r="DA24" s="30" t="s">
        <v>219</v>
      </c>
      <c r="DB24" s="44" t="s">
        <v>220</v>
      </c>
    </row>
    <row r="25" spans="1:106" ht="12.75">
      <c r="A25" s="32">
        <v>21</v>
      </c>
      <c r="B25" s="31" t="s">
        <v>278</v>
      </c>
      <c r="C25" s="27">
        <v>38</v>
      </c>
      <c r="D25" s="27">
        <v>168</v>
      </c>
      <c r="E25" s="27">
        <v>68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>
        <v>68</v>
      </c>
      <c r="AP25" s="27">
        <v>68</v>
      </c>
      <c r="AQ25" s="27">
        <v>68</v>
      </c>
      <c r="AR25" s="27">
        <v>68</v>
      </c>
      <c r="AS25" s="46">
        <v>68</v>
      </c>
      <c r="AT25" s="46">
        <v>67.1</v>
      </c>
      <c r="AU25" s="46">
        <v>66.7</v>
      </c>
      <c r="AV25" s="27">
        <v>66.7</v>
      </c>
      <c r="AW25" s="27">
        <v>66.7</v>
      </c>
      <c r="AX25" s="27">
        <v>66.7</v>
      </c>
      <c r="AY25" s="27">
        <v>66.7</v>
      </c>
      <c r="AZ25" s="46">
        <v>65.2</v>
      </c>
      <c r="BA25" s="27">
        <v>65.2</v>
      </c>
      <c r="BB25" s="27">
        <v>65.2</v>
      </c>
      <c r="BC25" s="46">
        <v>65.2</v>
      </c>
      <c r="BD25" s="49"/>
      <c r="BE25" s="49"/>
      <c r="BF25" s="49"/>
      <c r="BG25" s="49"/>
      <c r="BH25" s="49"/>
      <c r="BI25" s="49"/>
      <c r="BJ25" s="49"/>
      <c r="BK25" s="49">
        <v>65.2</v>
      </c>
      <c r="BL25" s="27">
        <v>58</v>
      </c>
      <c r="BM25" s="41">
        <f t="shared" si="4"/>
        <v>10</v>
      </c>
      <c r="BN25" s="26">
        <f t="shared" si="5"/>
        <v>2.799999999999997</v>
      </c>
      <c r="BO25" s="41">
        <f t="shared" si="6"/>
        <v>7.200000000000003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3">
        <f t="shared" si="7"/>
        <v>0.2799999999999997</v>
      </c>
      <c r="CK25" s="29"/>
      <c r="CL25" s="28"/>
      <c r="CM25" s="29" t="s">
        <v>279</v>
      </c>
      <c r="CN25" s="29" t="s">
        <v>304</v>
      </c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30" t="s">
        <v>203</v>
      </c>
      <c r="DA25" s="30" t="s">
        <v>280</v>
      </c>
      <c r="DB25" s="44" t="s">
        <v>281</v>
      </c>
    </row>
    <row r="26" spans="1:106" ht="18.75">
      <c r="A26" s="66" t="s">
        <v>268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8"/>
    </row>
    <row r="27" spans="1:106" ht="12.75">
      <c r="A27" s="32">
        <v>22</v>
      </c>
      <c r="B27" s="31" t="s">
        <v>290</v>
      </c>
      <c r="C27" s="27">
        <v>25</v>
      </c>
      <c r="D27" s="27">
        <v>175</v>
      </c>
      <c r="E27" s="27">
        <v>65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/>
      <c r="AP27" s="27"/>
      <c r="AQ27" s="27"/>
      <c r="AR27" s="27"/>
      <c r="AS27" s="27"/>
      <c r="AT27" s="27"/>
      <c r="AU27" s="27"/>
      <c r="AV27" s="46">
        <v>65</v>
      </c>
      <c r="AW27" s="27">
        <v>65</v>
      </c>
      <c r="AX27" s="27">
        <v>65</v>
      </c>
      <c r="AY27" s="27">
        <v>65</v>
      </c>
      <c r="AZ27" s="27">
        <v>65</v>
      </c>
      <c r="BA27" s="27">
        <v>65</v>
      </c>
      <c r="BB27" s="27">
        <v>65</v>
      </c>
      <c r="BC27" s="27">
        <v>65</v>
      </c>
      <c r="BD27" s="49"/>
      <c r="BE27" s="49"/>
      <c r="BF27" s="49"/>
      <c r="BG27" s="49"/>
      <c r="BH27" s="49"/>
      <c r="BI27" s="49"/>
      <c r="BJ27" s="49"/>
      <c r="BK27" s="27">
        <v>65</v>
      </c>
      <c r="BL27" s="27">
        <v>58</v>
      </c>
      <c r="BM27" s="41">
        <f>E27-BL27</f>
        <v>7</v>
      </c>
      <c r="BN27" s="26">
        <f>E27-BK27</f>
        <v>0</v>
      </c>
      <c r="BO27" s="41">
        <f>BK27-BL27</f>
        <v>7</v>
      </c>
      <c r="BP27" s="41">
        <f>H27-BO27</f>
        <v>-7</v>
      </c>
      <c r="BQ27" s="26">
        <f>H27-BN27</f>
        <v>0</v>
      </c>
      <c r="BR27" s="41">
        <f>BP27-BQ27</f>
        <v>-7</v>
      </c>
      <c r="BS27" s="41">
        <f>K27-BR27</f>
        <v>7</v>
      </c>
      <c r="BT27" s="26">
        <f>K27-BQ27</f>
        <v>0</v>
      </c>
      <c r="BU27" s="41">
        <f>BS27-BT27</f>
        <v>7</v>
      </c>
      <c r="BV27" s="41">
        <f>N27-BU27</f>
        <v>-7</v>
      </c>
      <c r="BW27" s="26">
        <f>N27-BT27</f>
        <v>0</v>
      </c>
      <c r="BX27" s="41">
        <f>BV27-BW27</f>
        <v>-7</v>
      </c>
      <c r="BY27" s="41">
        <f>Q27-BX27</f>
        <v>7</v>
      </c>
      <c r="BZ27" s="26">
        <f>Q27-BW27</f>
        <v>0</v>
      </c>
      <c r="CA27" s="41">
        <f>BY27-BZ27</f>
        <v>7</v>
      </c>
      <c r="CB27" s="41">
        <f>T27-CA27</f>
        <v>-7</v>
      </c>
      <c r="CC27" s="26">
        <f>T27-BZ27</f>
        <v>0</v>
      </c>
      <c r="CD27" s="41">
        <f>CB27-CC27</f>
        <v>-7</v>
      </c>
      <c r="CE27" s="41">
        <f>W27-CD27</f>
        <v>7</v>
      </c>
      <c r="CF27" s="26">
        <f>W27-CC27</f>
        <v>0</v>
      </c>
      <c r="CG27" s="41">
        <f>CE27-CF27</f>
        <v>7</v>
      </c>
      <c r="CH27" s="41">
        <f>Z27-CG27</f>
        <v>-7</v>
      </c>
      <c r="CI27" s="26">
        <f>Z27-CF27</f>
        <v>0</v>
      </c>
      <c r="CJ27" s="43">
        <f>BN27/BM27</f>
        <v>0</v>
      </c>
      <c r="CK27" s="29"/>
      <c r="CL27" s="28"/>
      <c r="CM27" s="29" t="s">
        <v>291</v>
      </c>
      <c r="CN27" s="29" t="s">
        <v>291</v>
      </c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30"/>
      <c r="DA27" s="30"/>
      <c r="DB27" s="44">
        <v>40593</v>
      </c>
    </row>
    <row r="28" spans="1:106" ht="12.75">
      <c r="A28" s="32">
        <v>23</v>
      </c>
      <c r="B28" s="31" t="s">
        <v>88</v>
      </c>
      <c r="C28" s="27">
        <v>23</v>
      </c>
      <c r="D28" s="27">
        <v>164</v>
      </c>
      <c r="E28" s="27">
        <v>57</v>
      </c>
      <c r="F28" s="18"/>
      <c r="G28" s="18"/>
      <c r="H28" s="18"/>
      <c r="I28" s="18"/>
      <c r="J28" s="18"/>
      <c r="K28" s="18"/>
      <c r="L28" s="18"/>
      <c r="M28" s="18">
        <v>57</v>
      </c>
      <c r="N28" s="18">
        <v>57</v>
      </c>
      <c r="O28" s="18">
        <v>57</v>
      </c>
      <c r="P28" s="18">
        <v>56</v>
      </c>
      <c r="Q28" s="18">
        <v>55</v>
      </c>
      <c r="R28" s="18">
        <v>54</v>
      </c>
      <c r="S28" s="18">
        <v>55</v>
      </c>
      <c r="T28" s="18">
        <v>55</v>
      </c>
      <c r="U28" s="18">
        <v>55</v>
      </c>
      <c r="V28" s="18">
        <v>55</v>
      </c>
      <c r="W28" s="18">
        <v>55</v>
      </c>
      <c r="X28" s="18">
        <v>53</v>
      </c>
      <c r="Y28" s="18">
        <v>53</v>
      </c>
      <c r="Z28" s="18">
        <v>53</v>
      </c>
      <c r="AA28" s="18">
        <f>X28+1</f>
        <v>54</v>
      </c>
      <c r="AB28" s="18">
        <v>54</v>
      </c>
      <c r="AC28" s="18">
        <v>55</v>
      </c>
      <c r="AD28" s="18">
        <f>AC28+1</f>
        <v>56</v>
      </c>
      <c r="AE28" s="18">
        <f>AD28+1</f>
        <v>57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27">
        <v>57</v>
      </c>
      <c r="AP28" s="27">
        <v>57</v>
      </c>
      <c r="AQ28" s="27">
        <v>57</v>
      </c>
      <c r="AR28" s="27">
        <v>57</v>
      </c>
      <c r="AS28" s="27">
        <v>57</v>
      </c>
      <c r="AT28" s="27">
        <v>57</v>
      </c>
      <c r="AU28" s="27">
        <v>57</v>
      </c>
      <c r="AV28" s="27">
        <v>57</v>
      </c>
      <c r="AW28" s="27">
        <v>57</v>
      </c>
      <c r="AX28" s="27">
        <v>57</v>
      </c>
      <c r="AY28" s="27">
        <v>57</v>
      </c>
      <c r="AZ28" s="27">
        <v>57</v>
      </c>
      <c r="BA28" s="27">
        <v>57</v>
      </c>
      <c r="BB28" s="27">
        <v>57</v>
      </c>
      <c r="BC28" s="27">
        <v>57</v>
      </c>
      <c r="BD28" s="27"/>
      <c r="BE28" s="27"/>
      <c r="BF28" s="27"/>
      <c r="BG28" s="27"/>
      <c r="BH28" s="27"/>
      <c r="BI28" s="27"/>
      <c r="BJ28" s="27"/>
      <c r="BK28" s="27">
        <v>57</v>
      </c>
      <c r="BL28" s="27">
        <v>50</v>
      </c>
      <c r="BM28" s="41">
        <f aca="true" t="shared" si="9" ref="BM28:BM33">E28-BL28</f>
        <v>7</v>
      </c>
      <c r="BN28" s="26">
        <f aca="true" t="shared" si="10" ref="BN28:BN33">E28-BK28</f>
        <v>0</v>
      </c>
      <c r="BO28" s="41">
        <f aca="true" t="shared" si="11" ref="BO28:BO33">BK28-BL28</f>
        <v>7</v>
      </c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3">
        <f aca="true" t="shared" si="12" ref="CJ28:CJ33">BN28/BM28</f>
        <v>0</v>
      </c>
      <c r="CK28" s="29"/>
      <c r="CL28" s="28"/>
      <c r="CM28" s="29" t="s">
        <v>89</v>
      </c>
      <c r="CN28" s="29" t="s">
        <v>191</v>
      </c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30" t="s">
        <v>90</v>
      </c>
      <c r="DA28" s="30" t="s">
        <v>91</v>
      </c>
      <c r="DB28" s="44">
        <v>40311</v>
      </c>
    </row>
    <row r="29" spans="1:106" ht="12.75">
      <c r="A29" s="32">
        <v>24</v>
      </c>
      <c r="B29" s="31" t="s">
        <v>321</v>
      </c>
      <c r="C29" s="27">
        <v>28</v>
      </c>
      <c r="D29" s="27">
        <v>165</v>
      </c>
      <c r="E29" s="27">
        <v>73</v>
      </c>
      <c r="F29" s="18">
        <v>71</v>
      </c>
      <c r="G29" s="18">
        <v>70</v>
      </c>
      <c r="H29" s="18">
        <v>71</v>
      </c>
      <c r="I29" s="18">
        <v>70.5</v>
      </c>
      <c r="J29" s="18">
        <v>70.5</v>
      </c>
      <c r="K29" s="18">
        <v>70</v>
      </c>
      <c r="L29" s="18">
        <v>71</v>
      </c>
      <c r="M29" s="18">
        <v>71</v>
      </c>
      <c r="N29" s="18">
        <v>71</v>
      </c>
      <c r="O29" s="18">
        <v>72</v>
      </c>
      <c r="P29" s="18">
        <v>68.6</v>
      </c>
      <c r="Q29" s="18">
        <v>67.9</v>
      </c>
      <c r="R29" s="18">
        <v>66.4</v>
      </c>
      <c r="S29" s="18">
        <v>67</v>
      </c>
      <c r="T29" s="18">
        <v>65.1</v>
      </c>
      <c r="U29" s="18">
        <v>66.5</v>
      </c>
      <c r="V29" s="18">
        <v>67.8</v>
      </c>
      <c r="W29" s="18">
        <v>68</v>
      </c>
      <c r="X29" s="18">
        <v>68</v>
      </c>
      <c r="Y29" s="18">
        <v>67.5</v>
      </c>
      <c r="Z29" s="18">
        <v>68</v>
      </c>
      <c r="AA29" s="18">
        <v>68</v>
      </c>
      <c r="AB29" s="18">
        <v>67.7</v>
      </c>
      <c r="AC29" s="18">
        <v>67.7</v>
      </c>
      <c r="AD29" s="18">
        <v>66</v>
      </c>
      <c r="AE29" s="18">
        <v>63.7</v>
      </c>
      <c r="AF29" s="18">
        <v>64.7</v>
      </c>
      <c r="AG29" s="18">
        <v>63.2</v>
      </c>
      <c r="AH29" s="18">
        <v>62.1</v>
      </c>
      <c r="AI29" s="18">
        <v>62.6</v>
      </c>
      <c r="AJ29" s="18">
        <v>64</v>
      </c>
      <c r="AK29" s="18">
        <v>63.5</v>
      </c>
      <c r="AL29" s="18"/>
      <c r="AM29" s="18"/>
      <c r="AN29" s="18"/>
      <c r="AO29" s="27">
        <v>63.5</v>
      </c>
      <c r="AP29" s="27">
        <v>66.5</v>
      </c>
      <c r="AQ29" s="27">
        <v>68.5</v>
      </c>
      <c r="AR29" s="27">
        <v>68.5</v>
      </c>
      <c r="AS29" s="27">
        <v>68.5</v>
      </c>
      <c r="AT29" s="27">
        <v>68.5</v>
      </c>
      <c r="AU29" s="27">
        <v>68.5</v>
      </c>
      <c r="AV29" s="46">
        <v>67.7</v>
      </c>
      <c r="AW29" s="46">
        <v>65.8</v>
      </c>
      <c r="AX29" s="46">
        <v>67.7</v>
      </c>
      <c r="AY29" s="46">
        <v>68</v>
      </c>
      <c r="AZ29" s="46">
        <v>67.5</v>
      </c>
      <c r="BA29" s="46">
        <v>68</v>
      </c>
      <c r="BB29" s="46">
        <v>65.2</v>
      </c>
      <c r="BC29" s="46">
        <v>64.3</v>
      </c>
      <c r="BD29" s="49"/>
      <c r="BE29" s="49">
        <v>65</v>
      </c>
      <c r="BF29" s="49"/>
      <c r="BG29" s="49"/>
      <c r="BH29" s="49"/>
      <c r="BI29" s="49"/>
      <c r="BJ29" s="49"/>
      <c r="BK29" s="49">
        <v>64.3</v>
      </c>
      <c r="BL29" s="27">
        <v>58</v>
      </c>
      <c r="BM29" s="41">
        <f t="shared" si="9"/>
        <v>15</v>
      </c>
      <c r="BN29" s="26">
        <f t="shared" si="10"/>
        <v>8.700000000000003</v>
      </c>
      <c r="BO29" s="41">
        <f t="shared" si="11"/>
        <v>6.299999999999997</v>
      </c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3">
        <f t="shared" si="12"/>
        <v>0.5800000000000002</v>
      </c>
      <c r="CK29" s="29">
        <f>E29</f>
        <v>73</v>
      </c>
      <c r="CL29" s="28">
        <f>AK29-AJ29</f>
        <v>-0.5</v>
      </c>
      <c r="CM29" s="29" t="s">
        <v>72</v>
      </c>
      <c r="CN29" s="29" t="s">
        <v>170</v>
      </c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 t="s">
        <v>73</v>
      </c>
      <c r="CZ29" s="30" t="s">
        <v>74</v>
      </c>
      <c r="DA29" s="30" t="s">
        <v>75</v>
      </c>
      <c r="DB29" s="44" t="s">
        <v>53</v>
      </c>
    </row>
    <row r="30" spans="1:106" ht="12.75">
      <c r="A30" s="32">
        <v>25</v>
      </c>
      <c r="B30" s="31" t="s">
        <v>200</v>
      </c>
      <c r="C30" s="27">
        <v>27</v>
      </c>
      <c r="D30" s="27">
        <v>170</v>
      </c>
      <c r="E30" s="27">
        <v>59.7</v>
      </c>
      <c r="F30" s="18">
        <v>59.7</v>
      </c>
      <c r="G30" s="18">
        <v>59.7</v>
      </c>
      <c r="H30" s="18">
        <v>59.7</v>
      </c>
      <c r="I30" s="18">
        <v>59.7</v>
      </c>
      <c r="J30" s="18">
        <v>59.7</v>
      </c>
      <c r="K30" s="18">
        <v>58.4</v>
      </c>
      <c r="L30" s="18">
        <v>58.4</v>
      </c>
      <c r="M30" s="18">
        <v>57.8</v>
      </c>
      <c r="N30" s="18">
        <v>57</v>
      </c>
      <c r="O30" s="18">
        <v>56.9</v>
      </c>
      <c r="P30" s="18">
        <v>56.9</v>
      </c>
      <c r="Q30" s="18">
        <v>56.8</v>
      </c>
      <c r="R30" s="18">
        <v>56.8</v>
      </c>
      <c r="S30" s="18">
        <v>56.8</v>
      </c>
      <c r="T30" s="18">
        <v>56.8</v>
      </c>
      <c r="U30" s="18">
        <v>56.1</v>
      </c>
      <c r="V30" s="18">
        <v>56.1</v>
      </c>
      <c r="W30" s="18">
        <v>55.8</v>
      </c>
      <c r="X30" s="18">
        <v>55.8</v>
      </c>
      <c r="Y30" s="18">
        <v>55.8</v>
      </c>
      <c r="Z30" s="18">
        <v>55.8</v>
      </c>
      <c r="AA30" s="18">
        <v>56.2</v>
      </c>
      <c r="AB30" s="18">
        <v>56.2</v>
      </c>
      <c r="AC30" s="18">
        <v>56.2</v>
      </c>
      <c r="AD30" s="18">
        <v>54.9</v>
      </c>
      <c r="AE30" s="18">
        <v>54.9</v>
      </c>
      <c r="AF30" s="18">
        <v>54.8</v>
      </c>
      <c r="AG30" s="18"/>
      <c r="AH30" s="18"/>
      <c r="AI30" s="18"/>
      <c r="AJ30" s="18"/>
      <c r="AK30" s="18"/>
      <c r="AL30" s="18"/>
      <c r="AM30" s="18"/>
      <c r="AN30" s="18"/>
      <c r="AO30" s="27">
        <v>54.8</v>
      </c>
      <c r="AP30" s="27">
        <v>54.8</v>
      </c>
      <c r="AQ30" s="27">
        <v>54.8</v>
      </c>
      <c r="AR30" s="46">
        <v>56.9</v>
      </c>
      <c r="AS30" s="27">
        <v>56.9</v>
      </c>
      <c r="AT30" s="27">
        <v>56.9</v>
      </c>
      <c r="AU30" s="27">
        <v>56.9</v>
      </c>
      <c r="AV30" s="46">
        <v>59</v>
      </c>
      <c r="AW30" s="27">
        <v>59</v>
      </c>
      <c r="AX30" s="27">
        <v>59</v>
      </c>
      <c r="AY30" s="27">
        <v>59</v>
      </c>
      <c r="AZ30" s="27">
        <v>59</v>
      </c>
      <c r="BA30" s="27">
        <v>59</v>
      </c>
      <c r="BB30" s="27">
        <v>59</v>
      </c>
      <c r="BC30" s="27">
        <v>59</v>
      </c>
      <c r="BD30" s="27"/>
      <c r="BE30" s="46">
        <v>56.9</v>
      </c>
      <c r="BF30" s="49"/>
      <c r="BG30" s="49"/>
      <c r="BH30" s="49"/>
      <c r="BI30" s="49"/>
      <c r="BJ30" s="49"/>
      <c r="BK30" s="27">
        <v>59</v>
      </c>
      <c r="BL30" s="27">
        <v>53</v>
      </c>
      <c r="BM30" s="41">
        <f t="shared" si="9"/>
        <v>6.700000000000003</v>
      </c>
      <c r="BN30" s="26">
        <f t="shared" si="10"/>
        <v>0.7000000000000028</v>
      </c>
      <c r="BO30" s="41">
        <f t="shared" si="11"/>
        <v>6</v>
      </c>
      <c r="BP30" s="41">
        <f>H30-BO30</f>
        <v>53.7</v>
      </c>
      <c r="BQ30" s="26">
        <f>H30-BN30</f>
        <v>59</v>
      </c>
      <c r="BR30" s="41">
        <f>BP30-BQ30</f>
        <v>-5.299999999999997</v>
      </c>
      <c r="BS30" s="41">
        <f>K30-BR30</f>
        <v>63.699999999999996</v>
      </c>
      <c r="BT30" s="26">
        <f>K30-BQ30</f>
        <v>-0.6000000000000014</v>
      </c>
      <c r="BU30" s="41">
        <f>BS30-BT30</f>
        <v>64.3</v>
      </c>
      <c r="BV30" s="41">
        <f>N30-BU30</f>
        <v>-7.299999999999997</v>
      </c>
      <c r="BW30" s="26">
        <f>N30-BT30</f>
        <v>57.6</v>
      </c>
      <c r="BX30" s="41">
        <f>BV30-BW30</f>
        <v>-64.9</v>
      </c>
      <c r="BY30" s="41">
        <f>Q30-BX30</f>
        <v>121.7</v>
      </c>
      <c r="BZ30" s="26">
        <f>Q30-BW30</f>
        <v>-0.8000000000000043</v>
      </c>
      <c r="CA30" s="41">
        <f>BY30-BZ30</f>
        <v>122.5</v>
      </c>
      <c r="CB30" s="41">
        <f>T30-CA30</f>
        <v>-65.7</v>
      </c>
      <c r="CC30" s="26">
        <f>T30-BZ30</f>
        <v>57.6</v>
      </c>
      <c r="CD30" s="41">
        <f>CB30-CC30</f>
        <v>-123.30000000000001</v>
      </c>
      <c r="CE30" s="41">
        <f>W30-CD30</f>
        <v>179.10000000000002</v>
      </c>
      <c r="CF30" s="26">
        <f>W30-CC30</f>
        <v>-1.8000000000000043</v>
      </c>
      <c r="CG30" s="41">
        <f>CE30-CF30</f>
        <v>180.90000000000003</v>
      </c>
      <c r="CH30" s="41">
        <f>Z30-CG30</f>
        <v>-125.10000000000004</v>
      </c>
      <c r="CI30" s="26">
        <f>Z30-CF30</f>
        <v>57.6</v>
      </c>
      <c r="CJ30" s="43">
        <f t="shared" si="12"/>
        <v>0.10447761194029889</v>
      </c>
      <c r="CK30" s="29"/>
      <c r="CL30" s="28"/>
      <c r="CM30" s="29" t="s">
        <v>98</v>
      </c>
      <c r="CN30" s="29" t="s">
        <v>328</v>
      </c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30" t="s">
        <v>99</v>
      </c>
      <c r="DA30" s="30" t="s">
        <v>100</v>
      </c>
      <c r="DB30" s="44">
        <v>40296</v>
      </c>
    </row>
    <row r="31" spans="1:106" ht="12.75">
      <c r="A31" s="32">
        <v>26</v>
      </c>
      <c r="B31" s="31" t="s">
        <v>76</v>
      </c>
      <c r="C31" s="27">
        <v>29</v>
      </c>
      <c r="D31" s="27">
        <v>165</v>
      </c>
      <c r="E31" s="27">
        <v>70.1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>
        <v>70.1</v>
      </c>
      <c r="Q31" s="18">
        <v>69</v>
      </c>
      <c r="R31" s="18">
        <v>69</v>
      </c>
      <c r="S31" s="18">
        <v>68.2</v>
      </c>
      <c r="T31" s="18">
        <v>66.95</v>
      </c>
      <c r="U31" s="18">
        <v>67.5</v>
      </c>
      <c r="V31" s="18">
        <v>66.6</v>
      </c>
      <c r="W31" s="18">
        <v>67</v>
      </c>
      <c r="X31" s="18">
        <v>66.6</v>
      </c>
      <c r="Y31" s="18">
        <v>66.6</v>
      </c>
      <c r="Z31" s="18">
        <v>66.6</v>
      </c>
      <c r="AA31" s="18">
        <v>66.7</v>
      </c>
      <c r="AB31" s="18">
        <v>67</v>
      </c>
      <c r="AC31" s="18">
        <v>67</v>
      </c>
      <c r="AD31" s="18">
        <v>67.5</v>
      </c>
      <c r="AE31" s="18">
        <v>65.9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27">
        <v>65.9</v>
      </c>
      <c r="AP31" s="27">
        <v>65.9</v>
      </c>
      <c r="AQ31" s="27">
        <v>65.9</v>
      </c>
      <c r="AR31" s="27">
        <v>65.9</v>
      </c>
      <c r="AS31" s="27">
        <v>65.9</v>
      </c>
      <c r="AT31" s="27">
        <v>65.9</v>
      </c>
      <c r="AU31" s="27">
        <v>65.9</v>
      </c>
      <c r="AV31" s="27">
        <v>65.9</v>
      </c>
      <c r="AW31" s="27">
        <v>65.9</v>
      </c>
      <c r="AX31" s="27">
        <v>65.9</v>
      </c>
      <c r="AY31" s="27">
        <v>65.9</v>
      </c>
      <c r="AZ31" s="27">
        <v>65.9</v>
      </c>
      <c r="BA31" s="27">
        <v>65.9</v>
      </c>
      <c r="BB31" s="27">
        <v>65.9</v>
      </c>
      <c r="BC31" s="27">
        <v>65.9</v>
      </c>
      <c r="BD31" s="27"/>
      <c r="BE31" s="27"/>
      <c r="BF31" s="27"/>
      <c r="BG31" s="27"/>
      <c r="BH31" s="27"/>
      <c r="BI31" s="27"/>
      <c r="BJ31" s="27"/>
      <c r="BK31" s="27">
        <v>65.9</v>
      </c>
      <c r="BL31" s="27">
        <v>60</v>
      </c>
      <c r="BM31" s="41">
        <f t="shared" si="9"/>
        <v>10.099999999999994</v>
      </c>
      <c r="BN31" s="26">
        <f t="shared" si="10"/>
        <v>4.199999999999989</v>
      </c>
      <c r="BO31" s="41">
        <f t="shared" si="11"/>
        <v>5.900000000000006</v>
      </c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3">
        <f t="shared" si="12"/>
        <v>0.41584158415841493</v>
      </c>
      <c r="CK31" s="29"/>
      <c r="CL31" s="28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30"/>
      <c r="DA31" s="30"/>
      <c r="DB31" s="44">
        <v>40343</v>
      </c>
    </row>
    <row r="32" spans="1:106" ht="12.75">
      <c r="A32" s="32">
        <v>27</v>
      </c>
      <c r="B32" s="31" t="s">
        <v>255</v>
      </c>
      <c r="C32" s="27">
        <v>21</v>
      </c>
      <c r="D32" s="27">
        <v>165</v>
      </c>
      <c r="E32" s="27">
        <v>58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>
        <v>58</v>
      </c>
      <c r="AO32" s="27">
        <v>58</v>
      </c>
      <c r="AP32" s="27">
        <v>56.8</v>
      </c>
      <c r="AQ32" s="27">
        <v>56.8</v>
      </c>
      <c r="AR32" s="27">
        <v>56.8</v>
      </c>
      <c r="AS32" s="46">
        <v>58.4</v>
      </c>
      <c r="AT32" s="27">
        <v>58.4</v>
      </c>
      <c r="AU32" s="27">
        <v>58.4</v>
      </c>
      <c r="AV32" s="27">
        <v>58.4</v>
      </c>
      <c r="AW32" s="46">
        <v>57.8</v>
      </c>
      <c r="AX32" s="46">
        <v>57.4</v>
      </c>
      <c r="AY32" s="27">
        <v>57.4</v>
      </c>
      <c r="AZ32" s="46">
        <v>57.9</v>
      </c>
      <c r="BA32" s="46">
        <v>57.6</v>
      </c>
      <c r="BB32" s="27">
        <v>57.6</v>
      </c>
      <c r="BC32" s="27">
        <v>57.6</v>
      </c>
      <c r="BD32" s="27"/>
      <c r="BE32" s="27">
        <v>60</v>
      </c>
      <c r="BF32" s="46">
        <v>58.6</v>
      </c>
      <c r="BG32" s="46">
        <v>58.4</v>
      </c>
      <c r="BH32" s="49"/>
      <c r="BI32" s="54">
        <v>58.6</v>
      </c>
      <c r="BJ32" s="49"/>
      <c r="BK32" s="54">
        <v>59.6</v>
      </c>
      <c r="BL32" s="27">
        <v>52</v>
      </c>
      <c r="BM32" s="41">
        <f t="shared" si="9"/>
        <v>6</v>
      </c>
      <c r="BN32" s="26">
        <f t="shared" si="10"/>
        <v>-1.6000000000000014</v>
      </c>
      <c r="BO32" s="41">
        <f t="shared" si="11"/>
        <v>7.600000000000001</v>
      </c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3">
        <f t="shared" si="12"/>
        <v>-0.2666666666666669</v>
      </c>
      <c r="CK32" s="29"/>
      <c r="CL32" s="28"/>
      <c r="CM32" s="29" t="s">
        <v>256</v>
      </c>
      <c r="CN32" s="29" t="s">
        <v>305</v>
      </c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30" t="s">
        <v>257</v>
      </c>
      <c r="DA32" s="30" t="s">
        <v>311</v>
      </c>
      <c r="DB32" s="44" t="s">
        <v>258</v>
      </c>
    </row>
    <row r="33" spans="1:106" ht="12.75">
      <c r="A33" s="32">
        <v>28</v>
      </c>
      <c r="B33" s="31" t="s">
        <v>80</v>
      </c>
      <c r="C33" s="27">
        <v>24</v>
      </c>
      <c r="D33" s="27">
        <v>160</v>
      </c>
      <c r="E33" s="27">
        <v>62</v>
      </c>
      <c r="F33" s="18">
        <v>62</v>
      </c>
      <c r="G33" s="18">
        <v>62</v>
      </c>
      <c r="H33" s="18">
        <v>62</v>
      </c>
      <c r="I33" s="18">
        <v>61.9</v>
      </c>
      <c r="J33" s="18">
        <v>62</v>
      </c>
      <c r="K33" s="18">
        <v>60.5</v>
      </c>
      <c r="L33" s="18">
        <v>61</v>
      </c>
      <c r="M33" s="18">
        <v>61</v>
      </c>
      <c r="N33" s="18">
        <v>61</v>
      </c>
      <c r="O33" s="18">
        <v>61</v>
      </c>
      <c r="P33" s="18">
        <v>60.8</v>
      </c>
      <c r="Q33" s="18">
        <v>60.8</v>
      </c>
      <c r="R33" s="18"/>
      <c r="S33" s="18">
        <v>61.6</v>
      </c>
      <c r="T33" s="18">
        <v>60.5</v>
      </c>
      <c r="U33" s="18">
        <v>60.8</v>
      </c>
      <c r="V33" s="18">
        <v>60.8</v>
      </c>
      <c r="W33" s="18">
        <v>60.7</v>
      </c>
      <c r="X33" s="18">
        <v>60.7</v>
      </c>
      <c r="Y33" s="18">
        <v>60.7</v>
      </c>
      <c r="Z33" s="18">
        <v>60.7</v>
      </c>
      <c r="AA33" s="18">
        <v>62</v>
      </c>
      <c r="AB33" s="18">
        <v>62</v>
      </c>
      <c r="AC33" s="18">
        <v>62.1</v>
      </c>
      <c r="AD33" s="18">
        <v>62</v>
      </c>
      <c r="AE33" s="18">
        <v>61.6</v>
      </c>
      <c r="AF33" s="18">
        <v>60.9</v>
      </c>
      <c r="AG33" s="18">
        <v>60.9</v>
      </c>
      <c r="AH33" s="18">
        <v>60.2</v>
      </c>
      <c r="AI33" s="18"/>
      <c r="AJ33" s="18">
        <v>59.7</v>
      </c>
      <c r="AK33" s="18">
        <v>59.5</v>
      </c>
      <c r="AL33" s="18"/>
      <c r="AM33" s="18"/>
      <c r="AN33" s="18"/>
      <c r="AO33" s="27">
        <v>59.5</v>
      </c>
      <c r="AP33" s="27">
        <v>59.5</v>
      </c>
      <c r="AQ33" s="27">
        <v>59.5</v>
      </c>
      <c r="AR33" s="27">
        <v>59.5</v>
      </c>
      <c r="AS33" s="27">
        <v>59.5</v>
      </c>
      <c r="AT33" s="27">
        <v>59.5</v>
      </c>
      <c r="AU33" s="27">
        <v>59.5</v>
      </c>
      <c r="AV33" s="27">
        <v>59.5</v>
      </c>
      <c r="AW33" s="27">
        <v>59.5</v>
      </c>
      <c r="AX33" s="27">
        <v>59.5</v>
      </c>
      <c r="AY33" s="27">
        <v>59.5</v>
      </c>
      <c r="AZ33" s="27">
        <v>59.5</v>
      </c>
      <c r="BA33" s="27">
        <v>59.5</v>
      </c>
      <c r="BB33" s="27">
        <v>59.5</v>
      </c>
      <c r="BC33" s="27">
        <v>59.5</v>
      </c>
      <c r="BD33" s="49"/>
      <c r="BE33" s="49"/>
      <c r="BF33" s="49"/>
      <c r="BG33" s="49"/>
      <c r="BH33" s="49"/>
      <c r="BI33" s="49"/>
      <c r="BJ33" s="49"/>
      <c r="BK33" s="49">
        <v>59.5</v>
      </c>
      <c r="BL33" s="27">
        <v>54</v>
      </c>
      <c r="BM33" s="41">
        <f t="shared" si="9"/>
        <v>8</v>
      </c>
      <c r="BN33" s="26">
        <f t="shared" si="10"/>
        <v>2.5</v>
      </c>
      <c r="BO33" s="41">
        <f t="shared" si="11"/>
        <v>5.5</v>
      </c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3">
        <f t="shared" si="12"/>
        <v>0.3125</v>
      </c>
      <c r="CK33" s="29"/>
      <c r="CL33" s="28">
        <f>AK33-AJ33</f>
        <v>-0.20000000000000284</v>
      </c>
      <c r="CM33" s="29" t="s">
        <v>81</v>
      </c>
      <c r="CN33" s="29" t="s">
        <v>82</v>
      </c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30" t="s">
        <v>83</v>
      </c>
      <c r="DA33" s="30" t="s">
        <v>84</v>
      </c>
      <c r="DB33" s="44"/>
    </row>
    <row r="34" spans="1:106" ht="18.75">
      <c r="A34" s="66" t="s">
        <v>269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8"/>
    </row>
    <row r="35" spans="1:106" ht="12.75">
      <c r="A35" s="32">
        <v>29</v>
      </c>
      <c r="B35" s="31" t="s">
        <v>61</v>
      </c>
      <c r="C35" s="27">
        <v>29</v>
      </c>
      <c r="D35" s="27">
        <v>172</v>
      </c>
      <c r="E35" s="27">
        <v>59</v>
      </c>
      <c r="F35" s="18">
        <v>59</v>
      </c>
      <c r="G35" s="18">
        <v>59</v>
      </c>
      <c r="H35" s="18">
        <v>59</v>
      </c>
      <c r="I35" s="18">
        <v>59</v>
      </c>
      <c r="J35" s="18">
        <v>59</v>
      </c>
      <c r="K35" s="18">
        <v>59</v>
      </c>
      <c r="L35" s="18">
        <v>56</v>
      </c>
      <c r="M35" s="18">
        <v>56.5</v>
      </c>
      <c r="N35" s="18">
        <v>56</v>
      </c>
      <c r="O35" s="18">
        <v>54</v>
      </c>
      <c r="P35" s="18"/>
      <c r="Q35" s="18">
        <v>55</v>
      </c>
      <c r="R35" s="18">
        <v>55</v>
      </c>
      <c r="S35" s="18">
        <v>55</v>
      </c>
      <c r="T35" s="18">
        <v>53.8</v>
      </c>
      <c r="U35" s="18">
        <v>53.8</v>
      </c>
      <c r="V35" s="18">
        <v>53.8</v>
      </c>
      <c r="W35" s="18">
        <v>53.8</v>
      </c>
      <c r="X35" s="18">
        <v>53.8</v>
      </c>
      <c r="Y35" s="18">
        <v>53.8</v>
      </c>
      <c r="Z35" s="18">
        <v>53.8</v>
      </c>
      <c r="AA35" s="18">
        <f>U35+1</f>
        <v>54.8</v>
      </c>
      <c r="AB35" s="18">
        <v>54.8</v>
      </c>
      <c r="AC35" s="18">
        <v>55.8</v>
      </c>
      <c r="AD35" s="18">
        <f>AC35+1</f>
        <v>56.8</v>
      </c>
      <c r="AE35" s="18">
        <f>AD35+1</f>
        <v>57.8</v>
      </c>
      <c r="AF35" s="18"/>
      <c r="AG35" s="18"/>
      <c r="AH35" s="18"/>
      <c r="AI35" s="18"/>
      <c r="AJ35" s="18"/>
      <c r="AK35" s="18"/>
      <c r="AL35" s="18"/>
      <c r="AM35" s="18"/>
      <c r="AN35" s="18"/>
      <c r="AO35" s="27">
        <v>57.8</v>
      </c>
      <c r="AP35" s="27">
        <v>57.8</v>
      </c>
      <c r="AQ35" s="27">
        <v>57.8</v>
      </c>
      <c r="AR35" s="46">
        <v>56</v>
      </c>
      <c r="AS35" s="27">
        <v>56</v>
      </c>
      <c r="AT35" s="27">
        <v>56</v>
      </c>
      <c r="AU35" s="27">
        <v>56</v>
      </c>
      <c r="AV35" s="27">
        <v>56</v>
      </c>
      <c r="AW35" s="27">
        <v>56</v>
      </c>
      <c r="AX35" s="27">
        <v>56</v>
      </c>
      <c r="AY35" s="27">
        <v>56</v>
      </c>
      <c r="AZ35" s="27">
        <v>56</v>
      </c>
      <c r="BA35" s="27">
        <v>56</v>
      </c>
      <c r="BB35" s="27">
        <v>56</v>
      </c>
      <c r="BC35" s="27">
        <v>56</v>
      </c>
      <c r="BD35" s="27"/>
      <c r="BE35" s="27"/>
      <c r="BF35" s="27"/>
      <c r="BG35" s="27"/>
      <c r="BH35" s="27"/>
      <c r="BI35" s="27"/>
      <c r="BJ35" s="27"/>
      <c r="BK35" s="27">
        <v>56</v>
      </c>
      <c r="BL35" s="27">
        <v>51</v>
      </c>
      <c r="BM35" s="41">
        <f aca="true" t="shared" si="13" ref="BM35:BM48">E35-BL35</f>
        <v>8</v>
      </c>
      <c r="BN35" s="26">
        <f>E35-BK35</f>
        <v>3</v>
      </c>
      <c r="BO35" s="41">
        <f>BK35-BL35</f>
        <v>5</v>
      </c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3">
        <f>BN35/BM35</f>
        <v>0.375</v>
      </c>
      <c r="CK35" s="29"/>
      <c r="CL35" s="28"/>
      <c r="CM35" s="29" t="s">
        <v>60</v>
      </c>
      <c r="CN35" s="29" t="s">
        <v>173</v>
      </c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30" t="s">
        <v>62</v>
      </c>
      <c r="DA35" s="30" t="s">
        <v>63</v>
      </c>
      <c r="DB35" s="44">
        <v>40302</v>
      </c>
    </row>
    <row r="36" spans="1:106" ht="12.75">
      <c r="A36" s="45">
        <v>30</v>
      </c>
      <c r="B36" s="31" t="s">
        <v>337</v>
      </c>
      <c r="C36" s="27">
        <v>31</v>
      </c>
      <c r="D36" s="27">
        <v>164</v>
      </c>
      <c r="E36" s="27">
        <v>60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27"/>
      <c r="AP36" s="27"/>
      <c r="AQ36" s="27"/>
      <c r="AR36" s="46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46">
        <v>59.5</v>
      </c>
      <c r="BI36" s="54">
        <v>59.7</v>
      </c>
      <c r="BJ36" s="49"/>
      <c r="BK36" s="46">
        <v>58.5</v>
      </c>
      <c r="BL36" s="27">
        <v>55</v>
      </c>
      <c r="BM36" s="41">
        <f t="shared" si="13"/>
        <v>5</v>
      </c>
      <c r="BN36" s="26">
        <f aca="true" t="shared" si="14" ref="BN36:BN48">E36-BK36</f>
        <v>1.5</v>
      </c>
      <c r="BO36" s="41">
        <f aca="true" t="shared" si="15" ref="BO36:BO48">BK36-BL36</f>
        <v>3.5</v>
      </c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3">
        <f aca="true" t="shared" si="16" ref="CJ36:CJ48">BN36/BM36</f>
        <v>0.3</v>
      </c>
      <c r="CK36" s="29"/>
      <c r="CL36" s="28"/>
      <c r="CM36" s="29" t="s">
        <v>338</v>
      </c>
      <c r="CN36" s="29" t="s">
        <v>347</v>
      </c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30"/>
      <c r="DA36" s="30" t="s">
        <v>339</v>
      </c>
      <c r="DB36" s="44" t="s">
        <v>340</v>
      </c>
    </row>
    <row r="37" spans="1:106" ht="12.75">
      <c r="A37" s="32">
        <v>31</v>
      </c>
      <c r="B37" s="31" t="s">
        <v>271</v>
      </c>
      <c r="C37" s="27"/>
      <c r="D37" s="27">
        <v>166</v>
      </c>
      <c r="E37" s="27">
        <v>77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>
        <v>77</v>
      </c>
      <c r="AH37" s="18"/>
      <c r="AI37" s="18"/>
      <c r="AJ37" s="18"/>
      <c r="AK37" s="18"/>
      <c r="AL37" s="18">
        <v>73</v>
      </c>
      <c r="AM37" s="18">
        <v>72.5</v>
      </c>
      <c r="AN37" s="18">
        <v>72.5</v>
      </c>
      <c r="AO37" s="27">
        <v>72.5</v>
      </c>
      <c r="AP37" s="27">
        <v>72</v>
      </c>
      <c r="AQ37" s="27">
        <v>72</v>
      </c>
      <c r="AR37" s="27">
        <v>72</v>
      </c>
      <c r="AS37" s="46">
        <v>73.5</v>
      </c>
      <c r="AT37" s="46">
        <v>73</v>
      </c>
      <c r="AU37" s="27">
        <v>73</v>
      </c>
      <c r="AV37" s="27">
        <v>73</v>
      </c>
      <c r="AW37" s="27">
        <v>73</v>
      </c>
      <c r="AX37" s="27">
        <v>73</v>
      </c>
      <c r="AY37" s="27">
        <v>73</v>
      </c>
      <c r="AZ37" s="27">
        <v>73</v>
      </c>
      <c r="BA37" s="27">
        <v>73</v>
      </c>
      <c r="BB37" s="27">
        <v>73</v>
      </c>
      <c r="BC37" s="46">
        <v>72</v>
      </c>
      <c r="BD37" s="49">
        <v>72</v>
      </c>
      <c r="BE37" s="49">
        <v>72</v>
      </c>
      <c r="BF37" s="46">
        <v>71</v>
      </c>
      <c r="BG37" s="54">
        <v>71.5</v>
      </c>
      <c r="BH37" s="49"/>
      <c r="BI37" s="49"/>
      <c r="BJ37" s="49"/>
      <c r="BK37" s="54">
        <v>72</v>
      </c>
      <c r="BL37" s="27">
        <v>67</v>
      </c>
      <c r="BM37" s="41">
        <f t="shared" si="13"/>
        <v>10</v>
      </c>
      <c r="BN37" s="26">
        <f t="shared" si="14"/>
        <v>5</v>
      </c>
      <c r="BO37" s="41">
        <f t="shared" si="15"/>
        <v>5</v>
      </c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3">
        <f t="shared" si="16"/>
        <v>0.5</v>
      </c>
      <c r="CK37" s="29"/>
      <c r="CL37" s="28"/>
      <c r="CM37" s="29" t="s">
        <v>252</v>
      </c>
      <c r="CN37" s="29" t="s">
        <v>246</v>
      </c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30" t="s">
        <v>245</v>
      </c>
      <c r="DA37" s="30" t="s">
        <v>247</v>
      </c>
      <c r="DB37" s="44" t="s">
        <v>244</v>
      </c>
    </row>
    <row r="38" spans="1:106" ht="12.75">
      <c r="A38" s="45">
        <v>32</v>
      </c>
      <c r="B38" s="31" t="s">
        <v>289</v>
      </c>
      <c r="C38" s="27">
        <v>23.5</v>
      </c>
      <c r="D38" s="27">
        <v>160</v>
      </c>
      <c r="E38" s="27">
        <v>53.5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7"/>
      <c r="AP38" s="27"/>
      <c r="AQ38" s="27"/>
      <c r="AR38" s="27"/>
      <c r="AS38" s="27"/>
      <c r="AT38" s="27"/>
      <c r="AU38" s="27"/>
      <c r="AV38" s="46">
        <v>53.5</v>
      </c>
      <c r="AW38" s="46">
        <v>52.5</v>
      </c>
      <c r="AX38" s="27">
        <v>52.5</v>
      </c>
      <c r="AY38" s="27">
        <v>52.5</v>
      </c>
      <c r="AZ38" s="27">
        <v>52.5</v>
      </c>
      <c r="BA38" s="27">
        <v>52.5</v>
      </c>
      <c r="BB38" s="27">
        <v>52.5</v>
      </c>
      <c r="BC38" s="27">
        <v>52.5</v>
      </c>
      <c r="BD38" s="27"/>
      <c r="BE38" s="27"/>
      <c r="BF38" s="27"/>
      <c r="BG38" s="27"/>
      <c r="BH38" s="27"/>
      <c r="BI38" s="27"/>
      <c r="BJ38" s="27"/>
      <c r="BK38" s="27">
        <v>52.5</v>
      </c>
      <c r="BL38" s="27">
        <v>48</v>
      </c>
      <c r="BM38" s="41">
        <f t="shared" si="13"/>
        <v>5.5</v>
      </c>
      <c r="BN38" s="26">
        <f t="shared" si="14"/>
        <v>1</v>
      </c>
      <c r="BO38" s="41">
        <f t="shared" si="15"/>
        <v>4.5</v>
      </c>
      <c r="BP38" s="41">
        <f>H38-BO38</f>
        <v>-4.5</v>
      </c>
      <c r="BQ38" s="26">
        <f>H38-BN38</f>
        <v>-1</v>
      </c>
      <c r="BR38" s="41">
        <f>BP38-BQ38</f>
        <v>-3.5</v>
      </c>
      <c r="BS38" s="41">
        <f>K38-BR38</f>
        <v>3.5</v>
      </c>
      <c r="BT38" s="26">
        <f>K38-BQ38</f>
        <v>1</v>
      </c>
      <c r="BU38" s="41">
        <f>BS38-BT38</f>
        <v>2.5</v>
      </c>
      <c r="BV38" s="41">
        <f>N38-BU38</f>
        <v>-2.5</v>
      </c>
      <c r="BW38" s="26">
        <f>N38-BT38</f>
        <v>-1</v>
      </c>
      <c r="BX38" s="41">
        <f>BV38-BW38</f>
        <v>-1.5</v>
      </c>
      <c r="BY38" s="41">
        <f>Q38-BX38</f>
        <v>1.5</v>
      </c>
      <c r="BZ38" s="26">
        <f>Q38-BW38</f>
        <v>1</v>
      </c>
      <c r="CA38" s="41">
        <f>BY38-BZ38</f>
        <v>0.5</v>
      </c>
      <c r="CB38" s="41">
        <f>T38-CA38</f>
        <v>-0.5</v>
      </c>
      <c r="CC38" s="26">
        <f>T38-BZ38</f>
        <v>-1</v>
      </c>
      <c r="CD38" s="41">
        <f>CB38-CC38</f>
        <v>0.5</v>
      </c>
      <c r="CE38" s="41">
        <f>W38-CD38</f>
        <v>-0.5</v>
      </c>
      <c r="CF38" s="26">
        <f>W38-CC38</f>
        <v>1</v>
      </c>
      <c r="CG38" s="41">
        <f>CE38-CF38</f>
        <v>-1.5</v>
      </c>
      <c r="CH38" s="41">
        <f>Z38-CG38</f>
        <v>1.5</v>
      </c>
      <c r="CI38" s="26">
        <f>Z38-CF38</f>
        <v>-1</v>
      </c>
      <c r="CJ38" s="43">
        <f t="shared" si="16"/>
        <v>0.18181818181818182</v>
      </c>
      <c r="CK38" s="29"/>
      <c r="CL38" s="28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30"/>
      <c r="DA38" s="30"/>
      <c r="DB38" s="44"/>
    </row>
    <row r="39" spans="1:106" ht="12.75">
      <c r="A39" s="32">
        <v>33</v>
      </c>
      <c r="B39" s="51" t="s">
        <v>323</v>
      </c>
      <c r="C39" s="49">
        <v>28</v>
      </c>
      <c r="D39" s="49">
        <v>153</v>
      </c>
      <c r="E39" s="49">
        <v>55.7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>
        <v>55.6</v>
      </c>
      <c r="BC39" s="49"/>
      <c r="BD39" s="46">
        <v>54</v>
      </c>
      <c r="BE39" s="49"/>
      <c r="BF39" s="46">
        <v>53.6</v>
      </c>
      <c r="BG39" s="49"/>
      <c r="BH39" s="49"/>
      <c r="BI39" s="49"/>
      <c r="BJ39" s="49"/>
      <c r="BK39" s="27">
        <v>53.6</v>
      </c>
      <c r="BL39" s="49">
        <v>50</v>
      </c>
      <c r="BM39" s="41">
        <f t="shared" si="13"/>
        <v>5.700000000000003</v>
      </c>
      <c r="BN39" s="26">
        <f t="shared" si="14"/>
        <v>2.1000000000000014</v>
      </c>
      <c r="BO39" s="41">
        <f t="shared" si="15"/>
        <v>3.6000000000000014</v>
      </c>
      <c r="BP39" s="41"/>
      <c r="BQ39" s="26"/>
      <c r="BR39" s="41"/>
      <c r="BS39" s="41"/>
      <c r="BT39" s="26"/>
      <c r="BU39" s="41"/>
      <c r="BV39" s="41"/>
      <c r="BW39" s="26"/>
      <c r="BX39" s="41"/>
      <c r="BY39" s="41"/>
      <c r="BZ39" s="26"/>
      <c r="CA39" s="41"/>
      <c r="CB39" s="41"/>
      <c r="CC39" s="26"/>
      <c r="CD39" s="41"/>
      <c r="CE39" s="41"/>
      <c r="CF39" s="26"/>
      <c r="CG39" s="41"/>
      <c r="CH39" s="41"/>
      <c r="CI39" s="26"/>
      <c r="CJ39" s="43">
        <f t="shared" si="16"/>
        <v>0.36842105263157904</v>
      </c>
      <c r="CK39" s="1"/>
      <c r="CL39" s="10"/>
      <c r="CM39" s="52" t="s">
        <v>324</v>
      </c>
      <c r="CN39" s="52" t="s">
        <v>331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0"/>
      <c r="DA39" s="50"/>
      <c r="DB39" s="53">
        <v>40627</v>
      </c>
    </row>
    <row r="40" spans="1:106" ht="12.75">
      <c r="A40" s="45">
        <v>34</v>
      </c>
      <c r="B40" s="31" t="s">
        <v>348</v>
      </c>
      <c r="C40" s="27">
        <v>25</v>
      </c>
      <c r="D40" s="27">
        <v>169</v>
      </c>
      <c r="E40" s="27">
        <v>59.5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>
        <v>59.5</v>
      </c>
      <c r="AN40" s="18"/>
      <c r="AO40" s="27">
        <v>60</v>
      </c>
      <c r="AP40" s="27">
        <v>60</v>
      </c>
      <c r="AQ40" s="27">
        <v>60</v>
      </c>
      <c r="AR40" s="46">
        <v>59.5</v>
      </c>
      <c r="AS40" s="27">
        <v>59.5</v>
      </c>
      <c r="AT40" s="46">
        <v>58.1</v>
      </c>
      <c r="AU40" s="27">
        <v>58.1</v>
      </c>
      <c r="AV40" s="46">
        <v>59.2</v>
      </c>
      <c r="AW40" s="46">
        <v>58.7</v>
      </c>
      <c r="AX40" s="46">
        <v>58.1</v>
      </c>
      <c r="AY40" s="46">
        <v>56.9</v>
      </c>
      <c r="AZ40" s="27">
        <v>56.9</v>
      </c>
      <c r="BA40" s="46">
        <v>58.5</v>
      </c>
      <c r="BB40" s="46">
        <v>58</v>
      </c>
      <c r="BC40" s="27">
        <v>58</v>
      </c>
      <c r="BD40" s="49"/>
      <c r="BE40" s="46">
        <v>57.3</v>
      </c>
      <c r="BF40" s="49"/>
      <c r="BG40" s="49">
        <v>58.2</v>
      </c>
      <c r="BH40" s="49"/>
      <c r="BI40" s="46">
        <v>57.5</v>
      </c>
      <c r="BJ40" s="49"/>
      <c r="BK40" s="58">
        <v>57.5</v>
      </c>
      <c r="BL40" s="27">
        <v>55</v>
      </c>
      <c r="BM40" s="41">
        <f t="shared" si="13"/>
        <v>4.5</v>
      </c>
      <c r="BN40" s="26">
        <f t="shared" si="14"/>
        <v>2</v>
      </c>
      <c r="BO40" s="41">
        <f t="shared" si="15"/>
        <v>2.5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3">
        <f t="shared" si="16"/>
        <v>0.4444444444444444</v>
      </c>
      <c r="CK40" s="29"/>
      <c r="CL40" s="28"/>
      <c r="CM40" s="29"/>
      <c r="CN40" s="47" t="s">
        <v>313</v>
      </c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 t="s">
        <v>254</v>
      </c>
      <c r="CZ40" s="30" t="s">
        <v>243</v>
      </c>
      <c r="DA40" s="30" t="s">
        <v>253</v>
      </c>
      <c r="DB40" s="44"/>
    </row>
    <row r="41" spans="1:106" ht="12.75">
      <c r="A41" s="32">
        <v>35</v>
      </c>
      <c r="B41" s="31" t="s">
        <v>352</v>
      </c>
      <c r="C41" s="27">
        <v>26</v>
      </c>
      <c r="D41" s="27">
        <v>161</v>
      </c>
      <c r="E41" s="27">
        <v>72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27"/>
      <c r="AP41" s="27"/>
      <c r="AQ41" s="27"/>
      <c r="AR41" s="46"/>
      <c r="AS41" s="27"/>
      <c r="AT41" s="46"/>
      <c r="AU41" s="27"/>
      <c r="AV41" s="46"/>
      <c r="AW41" s="46"/>
      <c r="AX41" s="46"/>
      <c r="AY41" s="46"/>
      <c r="AZ41" s="27"/>
      <c r="BA41" s="46"/>
      <c r="BB41" s="46"/>
      <c r="BC41" s="27"/>
      <c r="BD41" s="49"/>
      <c r="BE41" s="49"/>
      <c r="BF41" s="46">
        <v>66.1</v>
      </c>
      <c r="BG41" s="49"/>
      <c r="BH41" s="46">
        <v>65.1</v>
      </c>
      <c r="BI41" s="46">
        <v>64.7</v>
      </c>
      <c r="BJ41" s="46">
        <v>64</v>
      </c>
      <c r="BK41" s="46">
        <v>61.9</v>
      </c>
      <c r="BL41" s="27">
        <v>60</v>
      </c>
      <c r="BM41" s="41">
        <f t="shared" si="13"/>
        <v>12</v>
      </c>
      <c r="BN41" s="26">
        <f t="shared" si="14"/>
        <v>10.100000000000001</v>
      </c>
      <c r="BO41" s="41">
        <f t="shared" si="15"/>
        <v>1.8999999999999986</v>
      </c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3">
        <f t="shared" si="16"/>
        <v>0.8416666666666668</v>
      </c>
      <c r="CK41" s="29"/>
      <c r="CL41" s="28"/>
      <c r="CM41" s="29" t="s">
        <v>332</v>
      </c>
      <c r="CN41" s="47" t="s">
        <v>357</v>
      </c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30"/>
      <c r="DA41" s="30" t="s">
        <v>358</v>
      </c>
      <c r="DB41" s="44"/>
    </row>
    <row r="42" spans="1:106" ht="12.75">
      <c r="A42" s="45">
        <v>36</v>
      </c>
      <c r="B42" s="31" t="s">
        <v>293</v>
      </c>
      <c r="C42" s="27">
        <v>25</v>
      </c>
      <c r="D42" s="27">
        <v>165</v>
      </c>
      <c r="E42" s="27">
        <v>56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7"/>
      <c r="AP42" s="27"/>
      <c r="AQ42" s="27"/>
      <c r="AR42" s="46"/>
      <c r="AS42" s="27"/>
      <c r="AT42" s="27"/>
      <c r="AU42" s="27"/>
      <c r="AV42" s="27"/>
      <c r="AW42" s="46">
        <v>56</v>
      </c>
      <c r="AX42" s="27">
        <v>56</v>
      </c>
      <c r="AY42" s="27">
        <v>56</v>
      </c>
      <c r="AZ42" s="27">
        <v>56</v>
      </c>
      <c r="BA42" s="27">
        <v>56</v>
      </c>
      <c r="BB42" s="27">
        <v>56</v>
      </c>
      <c r="BC42" s="27">
        <v>56</v>
      </c>
      <c r="BD42" s="27"/>
      <c r="BE42" s="27"/>
      <c r="BF42" s="27"/>
      <c r="BG42" s="27"/>
      <c r="BH42" s="27"/>
      <c r="BI42" s="27"/>
      <c r="BJ42" s="27"/>
      <c r="BK42" s="27">
        <v>56</v>
      </c>
      <c r="BL42" s="27">
        <v>52</v>
      </c>
      <c r="BM42" s="41">
        <f t="shared" si="13"/>
        <v>4</v>
      </c>
      <c r="BN42" s="26">
        <f t="shared" si="14"/>
        <v>0</v>
      </c>
      <c r="BO42" s="41">
        <f t="shared" si="15"/>
        <v>4</v>
      </c>
      <c r="BP42" s="41">
        <f>H42-BO42</f>
        <v>-4</v>
      </c>
      <c r="BQ42" s="26">
        <f>H42-BN42</f>
        <v>0</v>
      </c>
      <c r="BR42" s="41">
        <f>BP42-BQ42</f>
        <v>-4</v>
      </c>
      <c r="BS42" s="41">
        <f>K42-BR42</f>
        <v>4</v>
      </c>
      <c r="BT42" s="26">
        <f>K42-BQ42</f>
        <v>0</v>
      </c>
      <c r="BU42" s="41">
        <f>BS42-BT42</f>
        <v>4</v>
      </c>
      <c r="BV42" s="41">
        <f>N42-BU42</f>
        <v>-4</v>
      </c>
      <c r="BW42" s="26">
        <f>N42-BT42</f>
        <v>0</v>
      </c>
      <c r="BX42" s="41">
        <f>BV42-BW42</f>
        <v>-4</v>
      </c>
      <c r="BY42" s="41">
        <f>Q42-BX42</f>
        <v>4</v>
      </c>
      <c r="BZ42" s="26">
        <f>Q42-BW42</f>
        <v>0</v>
      </c>
      <c r="CA42" s="41">
        <f>BY42-BZ42</f>
        <v>4</v>
      </c>
      <c r="CB42" s="41">
        <f>T42-CA42</f>
        <v>-4</v>
      </c>
      <c r="CC42" s="26">
        <f>T42-BZ42</f>
        <v>0</v>
      </c>
      <c r="CD42" s="41">
        <f>CB42-CC42</f>
        <v>-4</v>
      </c>
      <c r="CE42" s="41">
        <f>W42-CD42</f>
        <v>4</v>
      </c>
      <c r="CF42" s="26">
        <f>W42-CC42</f>
        <v>0</v>
      </c>
      <c r="CG42" s="41">
        <f>CE42-CF42</f>
        <v>4</v>
      </c>
      <c r="CH42" s="41">
        <f>Z42-CG42</f>
        <v>-4</v>
      </c>
      <c r="CI42" s="26">
        <f>Z42-CF42</f>
        <v>0</v>
      </c>
      <c r="CJ42" s="43">
        <f t="shared" si="16"/>
        <v>0</v>
      </c>
      <c r="CK42" s="29"/>
      <c r="CL42" s="28"/>
      <c r="CM42" s="29" t="s">
        <v>294</v>
      </c>
      <c r="CN42" s="29" t="s">
        <v>294</v>
      </c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30"/>
      <c r="DA42" s="30"/>
      <c r="DB42" s="44"/>
    </row>
    <row r="43" spans="1:106" ht="12.75">
      <c r="A43" s="32">
        <v>37</v>
      </c>
      <c r="B43" s="31" t="s">
        <v>214</v>
      </c>
      <c r="C43" s="27"/>
      <c r="D43" s="27">
        <v>177</v>
      </c>
      <c r="E43" s="27">
        <v>65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>
        <v>65</v>
      </c>
      <c r="AF43" s="18">
        <v>65</v>
      </c>
      <c r="AG43" s="18"/>
      <c r="AH43" s="18"/>
      <c r="AI43" s="18">
        <v>62.5</v>
      </c>
      <c r="AJ43" s="18">
        <v>62.5</v>
      </c>
      <c r="AK43" s="18">
        <v>61.9</v>
      </c>
      <c r="AL43" s="18">
        <v>62.3</v>
      </c>
      <c r="AM43" s="18"/>
      <c r="AN43" s="18"/>
      <c r="AO43" s="27">
        <v>62.3</v>
      </c>
      <c r="AP43" s="27">
        <v>62.3</v>
      </c>
      <c r="AQ43" s="27">
        <v>62.3</v>
      </c>
      <c r="AR43" s="27">
        <v>62.3</v>
      </c>
      <c r="AS43" s="27">
        <v>62.3</v>
      </c>
      <c r="AT43" s="27">
        <v>62.3</v>
      </c>
      <c r="AU43" s="27">
        <v>62.3</v>
      </c>
      <c r="AV43" s="27">
        <v>62.3</v>
      </c>
      <c r="AW43" s="46">
        <v>62.4</v>
      </c>
      <c r="AX43" s="27">
        <v>62.4</v>
      </c>
      <c r="AY43" s="46">
        <v>61.7</v>
      </c>
      <c r="AZ43" s="46">
        <v>61.7</v>
      </c>
      <c r="BA43" s="27">
        <v>61.7</v>
      </c>
      <c r="BB43" s="27">
        <v>61.7</v>
      </c>
      <c r="BC43" s="27">
        <v>61.7</v>
      </c>
      <c r="BD43" s="27"/>
      <c r="BE43" s="27"/>
      <c r="BF43" s="27"/>
      <c r="BG43" s="27"/>
      <c r="BH43" s="27">
        <v>61.7</v>
      </c>
      <c r="BI43" s="27"/>
      <c r="BJ43" s="27"/>
      <c r="BK43" s="27">
        <v>61.7</v>
      </c>
      <c r="BL43" s="27">
        <v>58</v>
      </c>
      <c r="BM43" s="41">
        <f t="shared" si="13"/>
        <v>7</v>
      </c>
      <c r="BN43" s="26">
        <f t="shared" si="14"/>
        <v>3.299999999999997</v>
      </c>
      <c r="BO43" s="41">
        <f t="shared" si="15"/>
        <v>3.700000000000003</v>
      </c>
      <c r="BP43" s="41">
        <f>H43-BO43</f>
        <v>-3.700000000000003</v>
      </c>
      <c r="BQ43" s="26">
        <f>H43-BN43</f>
        <v>-3.299999999999997</v>
      </c>
      <c r="BR43" s="41">
        <f>BP43-BQ43</f>
        <v>-0.4000000000000057</v>
      </c>
      <c r="BS43" s="41">
        <f>K43-BR43</f>
        <v>0.4000000000000057</v>
      </c>
      <c r="BT43" s="26">
        <f>K43-BQ43</f>
        <v>3.299999999999997</v>
      </c>
      <c r="BU43" s="41">
        <f>BS43-BT43</f>
        <v>-2.8999999999999915</v>
      </c>
      <c r="BV43" s="41">
        <f>N43-BU43</f>
        <v>2.8999999999999915</v>
      </c>
      <c r="BW43" s="26">
        <f>N43-BT43</f>
        <v>-3.299999999999997</v>
      </c>
      <c r="BX43" s="41">
        <f>BV43-BW43</f>
        <v>6.199999999999989</v>
      </c>
      <c r="BY43" s="41">
        <f>Q43-BX43</f>
        <v>-6.199999999999989</v>
      </c>
      <c r="BZ43" s="26">
        <f>Q43-BW43</f>
        <v>3.299999999999997</v>
      </c>
      <c r="CA43" s="41">
        <f>BY43-BZ43</f>
        <v>-9.499999999999986</v>
      </c>
      <c r="CB43" s="41">
        <f>T43-CA43</f>
        <v>9.499999999999986</v>
      </c>
      <c r="CC43" s="26">
        <f>T43-BZ43</f>
        <v>-3.299999999999997</v>
      </c>
      <c r="CD43" s="41">
        <f>CB43-CC43</f>
        <v>12.799999999999983</v>
      </c>
      <c r="CE43" s="41">
        <f>W43-CD43</f>
        <v>-12.799999999999983</v>
      </c>
      <c r="CF43" s="26">
        <f>W43-CC43</f>
        <v>3.299999999999997</v>
      </c>
      <c r="CG43" s="41">
        <f>CE43-CF43</f>
        <v>-16.09999999999998</v>
      </c>
      <c r="CH43" s="41">
        <f>Z43-CG43</f>
        <v>16.09999999999998</v>
      </c>
      <c r="CI43" s="26">
        <f>Z43-CF43</f>
        <v>-3.299999999999997</v>
      </c>
      <c r="CJ43" s="43">
        <f t="shared" si="16"/>
        <v>0.47142857142857103</v>
      </c>
      <c r="CK43" s="29"/>
      <c r="CL43" s="28">
        <f>AK43-AJ43</f>
        <v>-0.6000000000000014</v>
      </c>
      <c r="CM43" s="29" t="s">
        <v>215</v>
      </c>
      <c r="CN43" s="29" t="s">
        <v>336</v>
      </c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30" t="s">
        <v>243</v>
      </c>
      <c r="DA43" s="30"/>
      <c r="DB43" s="44"/>
    </row>
    <row r="44" spans="1:106" ht="12.75">
      <c r="A44" s="45">
        <v>38</v>
      </c>
      <c r="B44" s="31" t="s">
        <v>334</v>
      </c>
      <c r="C44" s="27">
        <v>21</v>
      </c>
      <c r="D44" s="27">
        <v>166</v>
      </c>
      <c r="E44" s="27">
        <v>58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46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46">
        <v>56.5</v>
      </c>
      <c r="BH44" s="49"/>
      <c r="BI44" s="46">
        <v>55.9</v>
      </c>
      <c r="BJ44" s="46">
        <v>55.1</v>
      </c>
      <c r="BK44" s="46">
        <v>54.9</v>
      </c>
      <c r="BL44" s="27">
        <v>53</v>
      </c>
      <c r="BM44" s="41">
        <f t="shared" si="13"/>
        <v>5</v>
      </c>
      <c r="BN44" s="26">
        <f t="shared" si="14"/>
        <v>3.1000000000000014</v>
      </c>
      <c r="BO44" s="41">
        <f t="shared" si="15"/>
        <v>1.8999999999999986</v>
      </c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3">
        <f t="shared" si="16"/>
        <v>0.6200000000000003</v>
      </c>
      <c r="CK44" s="29"/>
      <c r="CL44" s="28"/>
      <c r="CM44" s="29" t="s">
        <v>335</v>
      </c>
      <c r="CN44" s="29" t="s">
        <v>346</v>
      </c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30"/>
      <c r="DA44" s="30"/>
      <c r="DB44" s="44"/>
    </row>
    <row r="45" spans="1:106" ht="12.75">
      <c r="A45" s="32">
        <v>39</v>
      </c>
      <c r="B45" s="31" t="s">
        <v>101</v>
      </c>
      <c r="C45" s="27">
        <v>25</v>
      </c>
      <c r="D45" s="27">
        <v>165</v>
      </c>
      <c r="E45" s="27">
        <v>57.5</v>
      </c>
      <c r="F45" s="18">
        <v>57</v>
      </c>
      <c r="G45" s="18">
        <v>56.8</v>
      </c>
      <c r="H45" s="18">
        <v>56.8</v>
      </c>
      <c r="I45" s="18">
        <v>56.3</v>
      </c>
      <c r="J45" s="18">
        <v>55.9</v>
      </c>
      <c r="K45" s="18">
        <v>55.7</v>
      </c>
      <c r="L45" s="18">
        <v>55.9</v>
      </c>
      <c r="M45" s="18">
        <v>55.1</v>
      </c>
      <c r="N45" s="18">
        <v>54.6</v>
      </c>
      <c r="O45" s="18">
        <v>54.9</v>
      </c>
      <c r="P45" s="18"/>
      <c r="Q45" s="18"/>
      <c r="R45" s="18"/>
      <c r="S45" s="18">
        <v>55.2</v>
      </c>
      <c r="T45" s="18">
        <v>55.7</v>
      </c>
      <c r="U45" s="18">
        <v>53.9</v>
      </c>
      <c r="V45" s="18">
        <v>54.2</v>
      </c>
      <c r="W45" s="18">
        <v>54.2</v>
      </c>
      <c r="X45" s="18">
        <v>55.3</v>
      </c>
      <c r="Y45" s="18">
        <v>54.2</v>
      </c>
      <c r="Z45" s="18">
        <v>54.2</v>
      </c>
      <c r="AA45" s="18">
        <v>54.1</v>
      </c>
      <c r="AB45" s="18">
        <v>54.1</v>
      </c>
      <c r="AC45" s="18">
        <v>55.1</v>
      </c>
      <c r="AD45" s="18">
        <v>55.6</v>
      </c>
      <c r="AE45" s="18">
        <f>AD45+1</f>
        <v>56.6</v>
      </c>
      <c r="AF45" s="18">
        <v>56.6</v>
      </c>
      <c r="AG45" s="18">
        <f>56.2</f>
        <v>56.2</v>
      </c>
      <c r="AH45" s="18">
        <v>56.3</v>
      </c>
      <c r="AI45" s="18"/>
      <c r="AJ45" s="18"/>
      <c r="AK45" s="18"/>
      <c r="AL45" s="18"/>
      <c r="AM45" s="18"/>
      <c r="AN45" s="18"/>
      <c r="AO45" s="27">
        <v>56.3</v>
      </c>
      <c r="AP45" s="27">
        <v>56.3</v>
      </c>
      <c r="AQ45" s="27">
        <v>56.3</v>
      </c>
      <c r="AR45" s="27">
        <v>56.3</v>
      </c>
      <c r="AS45" s="27">
        <v>56.3</v>
      </c>
      <c r="AT45" s="27">
        <v>56.3</v>
      </c>
      <c r="AU45" s="27">
        <v>56.3</v>
      </c>
      <c r="AV45" s="27">
        <v>56.3</v>
      </c>
      <c r="AW45" s="27">
        <v>56.3</v>
      </c>
      <c r="AX45" s="27">
        <v>56.3</v>
      </c>
      <c r="AY45" s="27">
        <v>56.3</v>
      </c>
      <c r="AZ45" s="27">
        <v>56.3</v>
      </c>
      <c r="BA45" s="27">
        <v>56.3</v>
      </c>
      <c r="BB45" s="27">
        <v>56.3</v>
      </c>
      <c r="BC45" s="27">
        <v>56.3</v>
      </c>
      <c r="BD45" s="27"/>
      <c r="BE45" s="27"/>
      <c r="BF45" s="27"/>
      <c r="BG45" s="27"/>
      <c r="BH45" s="27"/>
      <c r="BI45" s="27"/>
      <c r="BJ45" s="27"/>
      <c r="BK45" s="27">
        <v>56.3</v>
      </c>
      <c r="BL45" s="27">
        <v>53</v>
      </c>
      <c r="BM45" s="41">
        <f t="shared" si="13"/>
        <v>4.5</v>
      </c>
      <c r="BN45" s="26">
        <f t="shared" si="14"/>
        <v>1.2000000000000028</v>
      </c>
      <c r="BO45" s="41">
        <f t="shared" si="15"/>
        <v>3.299999999999997</v>
      </c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>
        <f t="shared" si="16"/>
        <v>0.2666666666666673</v>
      </c>
      <c r="CK45" s="29">
        <f>E45</f>
        <v>57.5</v>
      </c>
      <c r="CL45" s="28"/>
      <c r="CM45" s="29" t="s">
        <v>194</v>
      </c>
      <c r="CN45" s="29" t="s">
        <v>236</v>
      </c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30" t="s">
        <v>102</v>
      </c>
      <c r="DA45" s="30" t="s">
        <v>103</v>
      </c>
      <c r="DB45" s="44" t="s">
        <v>53</v>
      </c>
    </row>
    <row r="46" spans="1:106" ht="12.75">
      <c r="A46" s="45">
        <v>40</v>
      </c>
      <c r="B46" s="31" t="s">
        <v>273</v>
      </c>
      <c r="C46" s="27">
        <v>27</v>
      </c>
      <c r="D46" s="27">
        <v>173</v>
      </c>
      <c r="E46" s="27">
        <v>69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27"/>
      <c r="AP46" s="27"/>
      <c r="AQ46" s="27"/>
      <c r="AR46" s="27"/>
      <c r="AS46" s="46">
        <v>68</v>
      </c>
      <c r="AT46" s="46">
        <v>67.5</v>
      </c>
      <c r="AU46" s="27">
        <v>67.5</v>
      </c>
      <c r="AV46" s="27">
        <v>67.5</v>
      </c>
      <c r="AW46" s="27">
        <v>67.5</v>
      </c>
      <c r="AX46" s="46">
        <v>66</v>
      </c>
      <c r="AY46" s="27">
        <v>66</v>
      </c>
      <c r="AZ46" s="27">
        <v>66</v>
      </c>
      <c r="BA46" s="27">
        <v>66</v>
      </c>
      <c r="BB46" s="46">
        <v>65</v>
      </c>
      <c r="BC46" s="46">
        <v>65</v>
      </c>
      <c r="BD46" s="49"/>
      <c r="BE46" s="49"/>
      <c r="BF46" s="49"/>
      <c r="BG46" s="49"/>
      <c r="BH46" s="49"/>
      <c r="BI46" s="49"/>
      <c r="BJ46" s="49">
        <v>65</v>
      </c>
      <c r="BK46" s="49">
        <v>65</v>
      </c>
      <c r="BL46" s="27">
        <v>62</v>
      </c>
      <c r="BM46" s="41">
        <f t="shared" si="13"/>
        <v>7</v>
      </c>
      <c r="BN46" s="26">
        <f t="shared" si="14"/>
        <v>4</v>
      </c>
      <c r="BO46" s="41">
        <f t="shared" si="15"/>
        <v>3</v>
      </c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3">
        <f t="shared" si="16"/>
        <v>0.5714285714285714</v>
      </c>
      <c r="CK46" s="29"/>
      <c r="CL46" s="28"/>
      <c r="CM46" s="29" t="s">
        <v>275</v>
      </c>
      <c r="CN46" s="29" t="s">
        <v>315</v>
      </c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30" t="s">
        <v>274</v>
      </c>
      <c r="DA46" s="30"/>
      <c r="DB46" s="44"/>
    </row>
    <row r="47" spans="1:106" ht="12.75">
      <c r="A47" s="32">
        <v>41</v>
      </c>
      <c r="B47" s="31" t="s">
        <v>353</v>
      </c>
      <c r="C47" s="27">
        <v>44</v>
      </c>
      <c r="D47" s="27">
        <v>163</v>
      </c>
      <c r="E47" s="27">
        <v>60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7"/>
      <c r="AP47" s="27"/>
      <c r="AQ47" s="27"/>
      <c r="AR47" s="27"/>
      <c r="AS47" s="46"/>
      <c r="AT47" s="46"/>
      <c r="AU47" s="27"/>
      <c r="AV47" s="27"/>
      <c r="AW47" s="27"/>
      <c r="AX47" s="46"/>
      <c r="AY47" s="27"/>
      <c r="AZ47" s="27"/>
      <c r="BA47" s="27"/>
      <c r="BB47" s="49"/>
      <c r="BC47" s="49"/>
      <c r="BD47" s="49"/>
      <c r="BE47" s="49"/>
      <c r="BF47" s="49"/>
      <c r="BG47" s="49"/>
      <c r="BH47" s="49"/>
      <c r="BI47" s="49"/>
      <c r="BJ47" s="49">
        <v>60</v>
      </c>
      <c r="BK47" s="49">
        <v>60</v>
      </c>
      <c r="BL47" s="27">
        <v>57</v>
      </c>
      <c r="BM47" s="41">
        <f t="shared" si="13"/>
        <v>3</v>
      </c>
      <c r="BN47" s="26">
        <f t="shared" si="14"/>
        <v>0</v>
      </c>
      <c r="BO47" s="41">
        <f t="shared" si="15"/>
        <v>3</v>
      </c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3">
        <f t="shared" si="16"/>
        <v>0</v>
      </c>
      <c r="CK47" s="29"/>
      <c r="CL47" s="28"/>
      <c r="CM47" s="29" t="s">
        <v>355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30"/>
      <c r="DA47" s="30"/>
      <c r="DB47" s="44"/>
    </row>
    <row r="48" spans="1:106" ht="12.75">
      <c r="A48" s="45">
        <v>42</v>
      </c>
      <c r="B48" s="31" t="s">
        <v>285</v>
      </c>
      <c r="C48" s="27">
        <v>25</v>
      </c>
      <c r="D48" s="27">
        <v>170</v>
      </c>
      <c r="E48" s="27">
        <v>60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27"/>
      <c r="AS48" s="27"/>
      <c r="AT48" s="27"/>
      <c r="AU48" s="46">
        <v>59.4</v>
      </c>
      <c r="AV48" s="46">
        <v>59</v>
      </c>
      <c r="AW48" s="27">
        <v>59</v>
      </c>
      <c r="AX48" s="46">
        <v>59.7</v>
      </c>
      <c r="AY48" s="46">
        <v>58.5</v>
      </c>
      <c r="AZ48" s="27">
        <v>58.5</v>
      </c>
      <c r="BA48" s="27">
        <v>58.5</v>
      </c>
      <c r="BB48" s="46">
        <v>59</v>
      </c>
      <c r="BC48" s="27">
        <v>59</v>
      </c>
      <c r="BD48" s="27">
        <v>59.5</v>
      </c>
      <c r="BE48" s="27"/>
      <c r="BF48" s="27"/>
      <c r="BG48" s="27"/>
      <c r="BH48" s="27"/>
      <c r="BI48" s="27"/>
      <c r="BJ48" s="27"/>
      <c r="BK48" s="27">
        <v>59.5</v>
      </c>
      <c r="BL48" s="27">
        <v>57</v>
      </c>
      <c r="BM48" s="41">
        <f t="shared" si="13"/>
        <v>3</v>
      </c>
      <c r="BN48" s="26">
        <f t="shared" si="14"/>
        <v>0.5</v>
      </c>
      <c r="BO48" s="41">
        <f t="shared" si="15"/>
        <v>2.5</v>
      </c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3">
        <f t="shared" si="16"/>
        <v>0.16666666666666666</v>
      </c>
      <c r="CK48" s="29"/>
      <c r="CL48" s="28"/>
      <c r="CM48" s="29" t="s">
        <v>287</v>
      </c>
      <c r="CN48" s="29" t="s">
        <v>325</v>
      </c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30" t="s">
        <v>286</v>
      </c>
      <c r="DA48" s="30" t="s">
        <v>288</v>
      </c>
      <c r="DB48" s="44"/>
    </row>
    <row r="49" spans="1:106" ht="18" customHeight="1">
      <c r="A49" s="69" t="s">
        <v>270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1"/>
    </row>
    <row r="50" spans="1:106" ht="12.75">
      <c r="A50" s="32">
        <v>43</v>
      </c>
      <c r="B50" s="31" t="s">
        <v>249</v>
      </c>
      <c r="C50" s="27"/>
      <c r="D50" s="27">
        <v>165</v>
      </c>
      <c r="E50" s="27">
        <v>63.5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60.5</v>
      </c>
      <c r="AM50" s="18">
        <v>60.5</v>
      </c>
      <c r="AN50" s="18">
        <v>59.9</v>
      </c>
      <c r="AO50" s="27">
        <v>59.8</v>
      </c>
      <c r="AP50" s="27">
        <v>59.8</v>
      </c>
      <c r="AQ50" s="27">
        <v>59.8</v>
      </c>
      <c r="AR50" s="46">
        <v>59.8</v>
      </c>
      <c r="AS50" s="27">
        <v>59.8</v>
      </c>
      <c r="AT50" s="27">
        <v>59.8</v>
      </c>
      <c r="AU50" s="27">
        <v>59.8</v>
      </c>
      <c r="AV50" s="27">
        <v>59.8</v>
      </c>
      <c r="AW50" s="27">
        <v>59.8</v>
      </c>
      <c r="AX50" s="46">
        <v>59</v>
      </c>
      <c r="AY50" s="27">
        <v>59</v>
      </c>
      <c r="AZ50" s="27">
        <v>59</v>
      </c>
      <c r="BA50" s="27">
        <v>59</v>
      </c>
      <c r="BB50" s="27">
        <v>59</v>
      </c>
      <c r="BC50" s="27">
        <v>59</v>
      </c>
      <c r="BD50" s="27"/>
      <c r="BE50" s="27"/>
      <c r="BF50" s="27"/>
      <c r="BG50" s="27"/>
      <c r="BH50" s="27"/>
      <c r="BI50" s="46">
        <v>58</v>
      </c>
      <c r="BJ50" s="27"/>
      <c r="BK50" s="27">
        <v>59</v>
      </c>
      <c r="BL50" s="27">
        <v>57</v>
      </c>
      <c r="BM50" s="41">
        <f aca="true" t="shared" si="17" ref="BM50:BM59">E50-BL50</f>
        <v>6.5</v>
      </c>
      <c r="BN50" s="26">
        <f aca="true" t="shared" si="18" ref="BN50:BN55">E50-BK50</f>
        <v>4.5</v>
      </c>
      <c r="BO50" s="41">
        <f aca="true" t="shared" si="19" ref="BO50:BO55">BK50-BL50</f>
        <v>2</v>
      </c>
      <c r="BP50" s="41">
        <f>H50-BO50</f>
        <v>-2</v>
      </c>
      <c r="BQ50" s="26">
        <f>H50-BN50</f>
        <v>-4.5</v>
      </c>
      <c r="BR50" s="41">
        <f>BP50-BQ50</f>
        <v>2.5</v>
      </c>
      <c r="BS50" s="41">
        <f>K50-BR50</f>
        <v>-2.5</v>
      </c>
      <c r="BT50" s="26">
        <f>K50-BQ50</f>
        <v>4.5</v>
      </c>
      <c r="BU50" s="41">
        <f>BS50-BT50</f>
        <v>-7</v>
      </c>
      <c r="BV50" s="41">
        <f>N50-BU50</f>
        <v>7</v>
      </c>
      <c r="BW50" s="26">
        <f>N50-BT50</f>
        <v>-4.5</v>
      </c>
      <c r="BX50" s="41">
        <f>BV50-BW50</f>
        <v>11.5</v>
      </c>
      <c r="BY50" s="41">
        <f>Q50-BX50</f>
        <v>-11.5</v>
      </c>
      <c r="BZ50" s="26">
        <f>Q50-BW50</f>
        <v>4.5</v>
      </c>
      <c r="CA50" s="41">
        <f>BY50-BZ50</f>
        <v>-16</v>
      </c>
      <c r="CB50" s="41">
        <f>T50-CA50</f>
        <v>16</v>
      </c>
      <c r="CC50" s="26">
        <f>T50-BZ50</f>
        <v>-4.5</v>
      </c>
      <c r="CD50" s="41">
        <f>CB50-CC50</f>
        <v>20.5</v>
      </c>
      <c r="CE50" s="41">
        <f>W50-CD50</f>
        <v>-20.5</v>
      </c>
      <c r="CF50" s="26">
        <f>W50-CC50</f>
        <v>4.5</v>
      </c>
      <c r="CG50" s="41">
        <f>CE50-CF50</f>
        <v>-25</v>
      </c>
      <c r="CH50" s="41">
        <f>Z50-CG50</f>
        <v>25</v>
      </c>
      <c r="CI50" s="26">
        <f>Z50-CF50</f>
        <v>-4.5</v>
      </c>
      <c r="CJ50" s="43">
        <f aca="true" t="shared" si="20" ref="CJ50:CJ59">BN50/BM50</f>
        <v>0.6923076923076923</v>
      </c>
      <c r="CK50" s="29"/>
      <c r="CL50" s="28"/>
      <c r="CM50" s="29" t="s">
        <v>250</v>
      </c>
      <c r="CN50" s="29" t="s">
        <v>276</v>
      </c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 t="s">
        <v>251</v>
      </c>
      <c r="CZ50" s="30"/>
      <c r="DA50" s="30"/>
      <c r="DB50" s="44" t="s">
        <v>244</v>
      </c>
    </row>
    <row r="51" spans="1:106" ht="12.75">
      <c r="A51" s="32">
        <v>44</v>
      </c>
      <c r="B51" s="31" t="s">
        <v>135</v>
      </c>
      <c r="C51" s="27">
        <v>25</v>
      </c>
      <c r="D51" s="27">
        <v>163</v>
      </c>
      <c r="E51" s="27">
        <v>56</v>
      </c>
      <c r="F51" s="18"/>
      <c r="G51" s="18"/>
      <c r="H51" s="18"/>
      <c r="I51" s="18"/>
      <c r="J51" s="18"/>
      <c r="K51" s="18"/>
      <c r="L51" s="18"/>
      <c r="M51" s="18"/>
      <c r="N51" s="18">
        <v>56</v>
      </c>
      <c r="O51" s="18">
        <v>56</v>
      </c>
      <c r="P51" s="18">
        <v>56</v>
      </c>
      <c r="Q51" s="18">
        <v>56</v>
      </c>
      <c r="R51" s="18">
        <v>56</v>
      </c>
      <c r="S51" s="18">
        <v>56</v>
      </c>
      <c r="T51" s="18">
        <v>56</v>
      </c>
      <c r="U51" s="18">
        <v>56</v>
      </c>
      <c r="V51" s="18">
        <v>56</v>
      </c>
      <c r="W51" s="18">
        <v>55.7</v>
      </c>
      <c r="X51" s="18">
        <v>55.7</v>
      </c>
      <c r="Y51" s="18">
        <v>55.7</v>
      </c>
      <c r="Z51" s="18">
        <v>55.7</v>
      </c>
      <c r="AA51" s="18">
        <v>55.7</v>
      </c>
      <c r="AB51" s="18">
        <v>55.7</v>
      </c>
      <c r="AC51" s="18">
        <v>55.7</v>
      </c>
      <c r="AD51" s="18">
        <v>55.7</v>
      </c>
      <c r="AE51" s="18">
        <v>55.7</v>
      </c>
      <c r="AF51" s="18">
        <v>55.7</v>
      </c>
      <c r="AG51" s="18">
        <v>55.7</v>
      </c>
      <c r="AH51" s="18"/>
      <c r="AI51" s="18"/>
      <c r="AJ51" s="18"/>
      <c r="AK51" s="18"/>
      <c r="AL51" s="18"/>
      <c r="AM51" s="18"/>
      <c r="AN51" s="18"/>
      <c r="AO51" s="27">
        <v>55.7</v>
      </c>
      <c r="AP51" s="27">
        <v>55.7</v>
      </c>
      <c r="AQ51" s="27">
        <v>55.7</v>
      </c>
      <c r="AR51" s="27">
        <v>55.7</v>
      </c>
      <c r="AS51" s="27">
        <v>55.7</v>
      </c>
      <c r="AT51" s="27">
        <v>55.7</v>
      </c>
      <c r="AU51" s="27">
        <v>55.7</v>
      </c>
      <c r="AV51" s="27">
        <v>55.7</v>
      </c>
      <c r="AW51" s="27">
        <v>55.7</v>
      </c>
      <c r="AX51" s="46">
        <v>56</v>
      </c>
      <c r="AY51" s="27">
        <v>56</v>
      </c>
      <c r="AZ51" s="46">
        <v>56</v>
      </c>
      <c r="BA51" s="27">
        <v>56</v>
      </c>
      <c r="BB51" s="27">
        <v>56</v>
      </c>
      <c r="BC51" s="27">
        <v>56</v>
      </c>
      <c r="BD51" s="27">
        <v>54.9</v>
      </c>
      <c r="BE51" s="27"/>
      <c r="BF51" s="27"/>
      <c r="BG51" s="27"/>
      <c r="BH51" s="27"/>
      <c r="BI51" s="27"/>
      <c r="BJ51" s="27"/>
      <c r="BK51" s="27">
        <v>54.9</v>
      </c>
      <c r="BL51" s="27">
        <v>53</v>
      </c>
      <c r="BM51" s="41">
        <f t="shared" si="17"/>
        <v>3</v>
      </c>
      <c r="BN51" s="26">
        <f t="shared" si="18"/>
        <v>1.1000000000000014</v>
      </c>
      <c r="BO51" s="41">
        <f t="shared" si="19"/>
        <v>1.8999999999999986</v>
      </c>
      <c r="BP51" s="41">
        <f>H51-BO51</f>
        <v>-1.8999999999999986</v>
      </c>
      <c r="BQ51" s="26">
        <f>H51-BN51</f>
        <v>-1.1000000000000014</v>
      </c>
      <c r="BR51" s="41">
        <f>BP51-BQ51</f>
        <v>-0.7999999999999972</v>
      </c>
      <c r="BS51" s="41">
        <f>K51-BR51</f>
        <v>0.7999999999999972</v>
      </c>
      <c r="BT51" s="26">
        <f>K51-BQ51</f>
        <v>1.1000000000000014</v>
      </c>
      <c r="BU51" s="41">
        <f>BS51-BT51</f>
        <v>-0.30000000000000426</v>
      </c>
      <c r="BV51" s="41">
        <f>N51-BU51</f>
        <v>56.300000000000004</v>
      </c>
      <c r="BW51" s="26">
        <f>N51-BT51</f>
        <v>54.9</v>
      </c>
      <c r="BX51" s="41">
        <f>BV51-BW51</f>
        <v>1.4000000000000057</v>
      </c>
      <c r="BY51" s="41">
        <f>Q51-BX51</f>
        <v>54.599999999999994</v>
      </c>
      <c r="BZ51" s="26">
        <f>Q51-BW51</f>
        <v>1.1000000000000014</v>
      </c>
      <c r="CA51" s="41">
        <f>BY51-BZ51</f>
        <v>53.49999999999999</v>
      </c>
      <c r="CB51" s="41">
        <f>T51-CA51</f>
        <v>2.500000000000007</v>
      </c>
      <c r="CC51" s="26">
        <f>T51-BZ51</f>
        <v>54.9</v>
      </c>
      <c r="CD51" s="41">
        <f>CB51-CC51</f>
        <v>-52.39999999999999</v>
      </c>
      <c r="CE51" s="41">
        <f>W51-CD51</f>
        <v>108.1</v>
      </c>
      <c r="CF51" s="26">
        <f>W51-CC51</f>
        <v>0.8000000000000043</v>
      </c>
      <c r="CG51" s="41">
        <f>CE51-CF51</f>
        <v>107.29999999999998</v>
      </c>
      <c r="CH51" s="41">
        <f>Z51-CG51</f>
        <v>-51.59999999999998</v>
      </c>
      <c r="CI51" s="26">
        <f>Z51-CF51</f>
        <v>54.9</v>
      </c>
      <c r="CJ51" s="43">
        <f t="shared" si="20"/>
        <v>0.36666666666666714</v>
      </c>
      <c r="CK51" s="29"/>
      <c r="CL51" s="28"/>
      <c r="CM51" s="29" t="s">
        <v>136</v>
      </c>
      <c r="CN51" s="29" t="s">
        <v>213</v>
      </c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 t="s">
        <v>137</v>
      </c>
      <c r="CZ51" s="30" t="s">
        <v>138</v>
      </c>
      <c r="DA51" s="30" t="s">
        <v>139</v>
      </c>
      <c r="DB51" s="44">
        <v>40323</v>
      </c>
    </row>
    <row r="52" spans="1:106" ht="12.75">
      <c r="A52" s="32">
        <v>45</v>
      </c>
      <c r="B52" s="31" t="s">
        <v>230</v>
      </c>
      <c r="C52" s="27">
        <v>23</v>
      </c>
      <c r="D52" s="27">
        <v>172</v>
      </c>
      <c r="E52" s="27">
        <v>56.7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>
        <v>56.7</v>
      </c>
      <c r="AH52" s="18">
        <v>56.2</v>
      </c>
      <c r="AI52" s="18">
        <v>55.9</v>
      </c>
      <c r="AJ52" s="18">
        <v>55</v>
      </c>
      <c r="AK52" s="18">
        <v>55.6</v>
      </c>
      <c r="AL52" s="18">
        <v>55.6</v>
      </c>
      <c r="AM52" s="18"/>
      <c r="AN52" s="18"/>
      <c r="AO52" s="27">
        <v>54.9</v>
      </c>
      <c r="AP52" s="27">
        <v>54.9</v>
      </c>
      <c r="AQ52" s="27">
        <v>54.9</v>
      </c>
      <c r="AR52" s="27">
        <v>54.9</v>
      </c>
      <c r="AS52" s="27">
        <v>54.9</v>
      </c>
      <c r="AT52" s="27">
        <v>54.9</v>
      </c>
      <c r="AU52" s="27">
        <v>54.9</v>
      </c>
      <c r="AV52" s="27">
        <v>54.9</v>
      </c>
      <c r="AW52" s="27">
        <v>54.9</v>
      </c>
      <c r="AX52" s="27">
        <v>54.9</v>
      </c>
      <c r="AY52" s="27">
        <v>54.9</v>
      </c>
      <c r="AZ52" s="27">
        <v>54.9</v>
      </c>
      <c r="BA52" s="27">
        <v>54.9</v>
      </c>
      <c r="BB52" s="27">
        <v>54.9</v>
      </c>
      <c r="BC52" s="27">
        <v>54.9</v>
      </c>
      <c r="BD52" s="27"/>
      <c r="BE52" s="27"/>
      <c r="BF52" s="27"/>
      <c r="BG52" s="27"/>
      <c r="BH52" s="27"/>
      <c r="BI52" s="27"/>
      <c r="BJ52" s="27"/>
      <c r="BK52" s="27">
        <v>54.9</v>
      </c>
      <c r="BL52" s="27">
        <v>53</v>
      </c>
      <c r="BM52" s="41">
        <f t="shared" si="17"/>
        <v>3.700000000000003</v>
      </c>
      <c r="BN52" s="26">
        <f t="shared" si="18"/>
        <v>1.8000000000000043</v>
      </c>
      <c r="BO52" s="41">
        <f t="shared" si="19"/>
        <v>1.8999999999999986</v>
      </c>
      <c r="BP52" s="41">
        <f>H52-BO52</f>
        <v>-1.8999999999999986</v>
      </c>
      <c r="BQ52" s="26">
        <f>H52-BN52</f>
        <v>-1.8000000000000043</v>
      </c>
      <c r="BR52" s="41">
        <f>BP52-BQ52</f>
        <v>-0.09999999999999432</v>
      </c>
      <c r="BS52" s="41">
        <f>K52-BR52</f>
        <v>0.09999999999999432</v>
      </c>
      <c r="BT52" s="26">
        <f>K52-BQ52</f>
        <v>1.8000000000000043</v>
      </c>
      <c r="BU52" s="41">
        <f>BS52-BT52</f>
        <v>-1.70000000000001</v>
      </c>
      <c r="BV52" s="41">
        <f>N52-BU52</f>
        <v>1.70000000000001</v>
      </c>
      <c r="BW52" s="26">
        <f>N52-BT52</f>
        <v>-1.8000000000000043</v>
      </c>
      <c r="BX52" s="41">
        <f>BV52-BW52</f>
        <v>3.500000000000014</v>
      </c>
      <c r="BY52" s="41">
        <f>Q52-BX52</f>
        <v>-3.500000000000014</v>
      </c>
      <c r="BZ52" s="26">
        <f>Q52-BW52</f>
        <v>1.8000000000000043</v>
      </c>
      <c r="CA52" s="41">
        <f>BY52-BZ52</f>
        <v>-5.3000000000000185</v>
      </c>
      <c r="CB52" s="41">
        <f>T52-CA52</f>
        <v>5.3000000000000185</v>
      </c>
      <c r="CC52" s="26">
        <f>T52-BZ52</f>
        <v>-1.8000000000000043</v>
      </c>
      <c r="CD52" s="41">
        <f>CB52-CC52</f>
        <v>7.100000000000023</v>
      </c>
      <c r="CE52" s="41">
        <f>W52-CD52</f>
        <v>-7.100000000000023</v>
      </c>
      <c r="CF52" s="26">
        <f>W52-CC52</f>
        <v>1.8000000000000043</v>
      </c>
      <c r="CG52" s="41">
        <f>CE52-CF52</f>
        <v>-8.900000000000027</v>
      </c>
      <c r="CH52" s="41">
        <f>Z52-CG52</f>
        <v>8.900000000000027</v>
      </c>
      <c r="CI52" s="26">
        <f>Z52-CF52</f>
        <v>-1.8000000000000043</v>
      </c>
      <c r="CJ52" s="43">
        <f t="shared" si="20"/>
        <v>0.4864864864864873</v>
      </c>
      <c r="CK52" s="29"/>
      <c r="CL52" s="28">
        <f>AK52-AJ52</f>
        <v>0.6000000000000014</v>
      </c>
      <c r="CM52" s="29" t="s">
        <v>229</v>
      </c>
      <c r="CN52" s="29" t="s">
        <v>261</v>
      </c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30"/>
      <c r="DA52" s="30" t="s">
        <v>248</v>
      </c>
      <c r="DB52" s="44"/>
    </row>
    <row r="53" spans="1:106" ht="12.75">
      <c r="A53" s="32">
        <v>46</v>
      </c>
      <c r="B53" s="31" t="s">
        <v>161</v>
      </c>
      <c r="C53" s="27">
        <v>24</v>
      </c>
      <c r="D53" s="27">
        <v>166</v>
      </c>
      <c r="E53" s="27">
        <v>60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60</v>
      </c>
      <c r="S53" s="18">
        <v>59</v>
      </c>
      <c r="T53" s="18">
        <v>58</v>
      </c>
      <c r="U53" s="18">
        <v>56</v>
      </c>
      <c r="V53" s="18">
        <v>56</v>
      </c>
      <c r="W53" s="18">
        <v>56</v>
      </c>
      <c r="X53" s="18">
        <v>56</v>
      </c>
      <c r="Y53" s="18">
        <v>56</v>
      </c>
      <c r="Z53" s="18">
        <v>55.7</v>
      </c>
      <c r="AA53" s="18">
        <v>55.5</v>
      </c>
      <c r="AB53" s="18">
        <v>55.5</v>
      </c>
      <c r="AC53" s="18">
        <v>56.5</v>
      </c>
      <c r="AD53" s="18">
        <f>AC53+1</f>
        <v>57.5</v>
      </c>
      <c r="AE53" s="18">
        <f>AD53+1</f>
        <v>58.5</v>
      </c>
      <c r="AF53" s="18"/>
      <c r="AG53" s="18"/>
      <c r="AH53" s="18"/>
      <c r="AI53" s="18"/>
      <c r="AJ53" s="18"/>
      <c r="AK53" s="18"/>
      <c r="AL53" s="18"/>
      <c r="AM53" s="18"/>
      <c r="AN53" s="18"/>
      <c r="AO53" s="27">
        <v>58.5</v>
      </c>
      <c r="AP53" s="27">
        <v>58.5</v>
      </c>
      <c r="AQ53" s="27">
        <v>58.5</v>
      </c>
      <c r="AR53" s="27">
        <v>58.5</v>
      </c>
      <c r="AS53" s="27">
        <v>58.5</v>
      </c>
      <c r="AT53" s="27">
        <v>58.5</v>
      </c>
      <c r="AU53" s="27">
        <v>58.5</v>
      </c>
      <c r="AV53" s="46">
        <v>59</v>
      </c>
      <c r="AW53" s="27">
        <v>59</v>
      </c>
      <c r="AX53" s="27"/>
      <c r="AY53" s="27">
        <v>59.6</v>
      </c>
      <c r="AZ53" s="46">
        <v>57</v>
      </c>
      <c r="BA53" s="46">
        <v>56.7</v>
      </c>
      <c r="BB53" s="27">
        <v>56.7</v>
      </c>
      <c r="BC53" s="27">
        <v>56.7</v>
      </c>
      <c r="BD53" s="27"/>
      <c r="BE53" s="27"/>
      <c r="BF53" s="27"/>
      <c r="BG53" s="27"/>
      <c r="BH53" s="27"/>
      <c r="BI53" s="27"/>
      <c r="BJ53" s="27"/>
      <c r="BK53" s="27">
        <v>56.7</v>
      </c>
      <c r="BL53" s="27">
        <v>55</v>
      </c>
      <c r="BM53" s="41">
        <f t="shared" si="17"/>
        <v>5</v>
      </c>
      <c r="BN53" s="26">
        <f t="shared" si="18"/>
        <v>3.299999999999997</v>
      </c>
      <c r="BO53" s="41">
        <f t="shared" si="19"/>
        <v>1.7000000000000028</v>
      </c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3">
        <f t="shared" si="20"/>
        <v>0.6599999999999995</v>
      </c>
      <c r="CK53" s="29"/>
      <c r="CL53" s="28"/>
      <c r="CM53" s="29" t="s">
        <v>165</v>
      </c>
      <c r="CN53" s="29" t="s">
        <v>165</v>
      </c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30"/>
      <c r="DA53" s="30" t="s">
        <v>162</v>
      </c>
      <c r="DB53" s="44">
        <v>40352</v>
      </c>
    </row>
    <row r="54" spans="1:106" ht="12.75">
      <c r="A54" s="32">
        <v>47</v>
      </c>
      <c r="B54" s="31" t="s">
        <v>110</v>
      </c>
      <c r="C54" s="27">
        <v>23</v>
      </c>
      <c r="D54" s="27">
        <v>163</v>
      </c>
      <c r="E54" s="27">
        <v>55</v>
      </c>
      <c r="F54" s="18">
        <v>54.8</v>
      </c>
      <c r="G54" s="18">
        <v>54.5</v>
      </c>
      <c r="H54" s="18">
        <v>54.3</v>
      </c>
      <c r="I54" s="18">
        <v>54.3</v>
      </c>
      <c r="J54" s="18">
        <v>54.3</v>
      </c>
      <c r="K54" s="18">
        <v>53.5</v>
      </c>
      <c r="L54" s="18">
        <v>53.5</v>
      </c>
      <c r="M54" s="18">
        <v>53.5</v>
      </c>
      <c r="N54" s="18">
        <v>53.5</v>
      </c>
      <c r="O54" s="18">
        <v>53.7</v>
      </c>
      <c r="P54" s="18">
        <v>53.7</v>
      </c>
      <c r="Q54" s="18">
        <v>53.7</v>
      </c>
      <c r="R54" s="18">
        <v>53.5</v>
      </c>
      <c r="S54" s="18">
        <v>53.5</v>
      </c>
      <c r="T54" s="18">
        <v>52</v>
      </c>
      <c r="U54" s="18">
        <v>52</v>
      </c>
      <c r="V54" s="18">
        <v>52</v>
      </c>
      <c r="W54" s="18">
        <v>52</v>
      </c>
      <c r="X54" s="18">
        <v>53.9</v>
      </c>
      <c r="Y54" s="18">
        <v>53.9</v>
      </c>
      <c r="Z54" s="18">
        <v>53.9</v>
      </c>
      <c r="AA54" s="18">
        <f>X54+1</f>
        <v>54.9</v>
      </c>
      <c r="AB54" s="18">
        <v>54.9</v>
      </c>
      <c r="AC54" s="18">
        <v>55.9</v>
      </c>
      <c r="AD54" s="18">
        <f>AC54+1</f>
        <v>56.9</v>
      </c>
      <c r="AE54" s="18">
        <v>53.7</v>
      </c>
      <c r="AF54" s="18">
        <v>53.7</v>
      </c>
      <c r="AG54" s="18">
        <v>52.5</v>
      </c>
      <c r="AH54" s="18"/>
      <c r="AI54" s="18"/>
      <c r="AJ54" s="18"/>
      <c r="AK54" s="18"/>
      <c r="AL54" s="18"/>
      <c r="AM54" s="18"/>
      <c r="AN54" s="18"/>
      <c r="AO54" s="27">
        <v>52.5</v>
      </c>
      <c r="AP54" s="27">
        <v>52.5</v>
      </c>
      <c r="AQ54" s="27">
        <v>52.5</v>
      </c>
      <c r="AR54" s="27">
        <v>52.5</v>
      </c>
      <c r="AS54" s="27">
        <v>52.5</v>
      </c>
      <c r="AT54" s="27">
        <v>52.5</v>
      </c>
      <c r="AU54" s="27">
        <v>52.5</v>
      </c>
      <c r="AV54" s="27">
        <v>52.5</v>
      </c>
      <c r="AW54" s="27">
        <v>52.5</v>
      </c>
      <c r="AX54" s="27">
        <v>52.5</v>
      </c>
      <c r="AY54" s="27">
        <v>52.5</v>
      </c>
      <c r="AZ54" s="27">
        <v>52.5</v>
      </c>
      <c r="BA54" s="27">
        <v>52.5</v>
      </c>
      <c r="BB54" s="27">
        <v>52.5</v>
      </c>
      <c r="BC54" s="27">
        <v>52.5</v>
      </c>
      <c r="BD54" s="27"/>
      <c r="BE54" s="27"/>
      <c r="BF54" s="27"/>
      <c r="BG54" s="27"/>
      <c r="BH54" s="27"/>
      <c r="BI54" s="27"/>
      <c r="BJ54" s="27"/>
      <c r="BK54" s="27">
        <v>52.5</v>
      </c>
      <c r="BL54" s="27">
        <v>51</v>
      </c>
      <c r="BM54" s="41">
        <f t="shared" si="17"/>
        <v>4</v>
      </c>
      <c r="BN54" s="26">
        <f t="shared" si="18"/>
        <v>2.5</v>
      </c>
      <c r="BO54" s="41">
        <f t="shared" si="19"/>
        <v>1.5</v>
      </c>
      <c r="BP54" s="41">
        <f aca="true" t="shared" si="21" ref="BP54:BP59">H54-BO54</f>
        <v>52.8</v>
      </c>
      <c r="BQ54" s="26">
        <f aca="true" t="shared" si="22" ref="BQ54:BQ59">H54-BN54</f>
        <v>51.8</v>
      </c>
      <c r="BR54" s="41">
        <f aca="true" t="shared" si="23" ref="BR54:BR59">BP54-BQ54</f>
        <v>1</v>
      </c>
      <c r="BS54" s="41">
        <f aca="true" t="shared" si="24" ref="BS54:BS59">K54-BR54</f>
        <v>52.5</v>
      </c>
      <c r="BT54" s="26">
        <f aca="true" t="shared" si="25" ref="BT54:BT59">K54-BQ54</f>
        <v>1.7000000000000028</v>
      </c>
      <c r="BU54" s="41">
        <f aca="true" t="shared" si="26" ref="BU54:BU59">BS54-BT54</f>
        <v>50.8</v>
      </c>
      <c r="BV54" s="41">
        <f aca="true" t="shared" si="27" ref="BV54:BV59">N54-BU54</f>
        <v>2.700000000000003</v>
      </c>
      <c r="BW54" s="26">
        <f aca="true" t="shared" si="28" ref="BW54:BW59">N54-BT54</f>
        <v>51.8</v>
      </c>
      <c r="BX54" s="41">
        <f aca="true" t="shared" si="29" ref="BX54:BX59">BV54-BW54</f>
        <v>-49.099999999999994</v>
      </c>
      <c r="BY54" s="41">
        <f aca="true" t="shared" si="30" ref="BY54:BY59">Q54-BX54</f>
        <v>102.8</v>
      </c>
      <c r="BZ54" s="26">
        <f aca="true" t="shared" si="31" ref="BZ54:BZ59">Q54-BW54</f>
        <v>1.9000000000000057</v>
      </c>
      <c r="CA54" s="41">
        <f aca="true" t="shared" si="32" ref="CA54:CA59">BY54-BZ54</f>
        <v>100.89999999999999</v>
      </c>
      <c r="CB54" s="41">
        <f aca="true" t="shared" si="33" ref="CB54:CB59">T54-CA54</f>
        <v>-48.89999999999999</v>
      </c>
      <c r="CC54" s="26">
        <f aca="true" t="shared" si="34" ref="CC54:CC59">T54-BZ54</f>
        <v>50.099999999999994</v>
      </c>
      <c r="CD54" s="41">
        <f aca="true" t="shared" si="35" ref="CD54:CD59">CB54-CC54</f>
        <v>-98.99999999999999</v>
      </c>
      <c r="CE54" s="41">
        <f aca="true" t="shared" si="36" ref="CE54:CE59">W54-CD54</f>
        <v>151</v>
      </c>
      <c r="CF54" s="26">
        <f aca="true" t="shared" si="37" ref="CF54:CF59">W54-CC54</f>
        <v>1.9000000000000057</v>
      </c>
      <c r="CG54" s="41">
        <f aca="true" t="shared" si="38" ref="CG54:CG59">CE54-CF54</f>
        <v>149.1</v>
      </c>
      <c r="CH54" s="41">
        <f aca="true" t="shared" si="39" ref="CH54:CH59">Z54-CG54</f>
        <v>-95.19999999999999</v>
      </c>
      <c r="CI54" s="26">
        <f aca="true" t="shared" si="40" ref="CI54:CI59">Z54-CF54</f>
        <v>51.99999999999999</v>
      </c>
      <c r="CJ54" s="43">
        <f t="shared" si="20"/>
        <v>0.625</v>
      </c>
      <c r="CK54" s="29">
        <f>E54</f>
        <v>55</v>
      </c>
      <c r="CL54" s="28"/>
      <c r="CM54" s="29" t="s">
        <v>111</v>
      </c>
      <c r="CN54" s="29" t="s">
        <v>180</v>
      </c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30" t="s">
        <v>112</v>
      </c>
      <c r="DA54" s="30" t="s">
        <v>113</v>
      </c>
      <c r="DB54" s="44" t="s">
        <v>53</v>
      </c>
    </row>
    <row r="55" spans="1:106" ht="12.75">
      <c r="A55" s="32">
        <v>48</v>
      </c>
      <c r="B55" s="31" t="s">
        <v>160</v>
      </c>
      <c r="C55" s="27">
        <v>29</v>
      </c>
      <c r="D55" s="27">
        <v>170</v>
      </c>
      <c r="E55" s="27">
        <v>58.5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58.5</v>
      </c>
      <c r="S55" s="18">
        <v>57.7</v>
      </c>
      <c r="T55" s="18">
        <v>58</v>
      </c>
      <c r="U55" s="18">
        <v>58</v>
      </c>
      <c r="V55" s="18">
        <v>58</v>
      </c>
      <c r="W55" s="18">
        <v>58</v>
      </c>
      <c r="X55" s="18">
        <v>57.9</v>
      </c>
      <c r="Y55" s="18">
        <v>57.9</v>
      </c>
      <c r="Z55" s="18">
        <v>58</v>
      </c>
      <c r="AA55" s="18">
        <v>60</v>
      </c>
      <c r="AB55" s="18">
        <v>60</v>
      </c>
      <c r="AC55" s="18">
        <v>58</v>
      </c>
      <c r="AD55" s="18">
        <v>57.9</v>
      </c>
      <c r="AE55" s="18">
        <v>59</v>
      </c>
      <c r="AF55" s="18">
        <v>58.4</v>
      </c>
      <c r="AG55" s="18"/>
      <c r="AH55" s="18">
        <v>57.4</v>
      </c>
      <c r="AI55" s="18"/>
      <c r="AJ55" s="18"/>
      <c r="AK55" s="18"/>
      <c r="AL55" s="18"/>
      <c r="AM55" s="18">
        <v>57.8</v>
      </c>
      <c r="AN55" s="18">
        <v>57.8</v>
      </c>
      <c r="AO55" s="27">
        <v>57.7</v>
      </c>
      <c r="AP55" s="27">
        <v>57.7</v>
      </c>
      <c r="AQ55" s="27">
        <v>57.1</v>
      </c>
      <c r="AR55" s="27">
        <v>57.1</v>
      </c>
      <c r="AS55" s="27">
        <v>57.1</v>
      </c>
      <c r="AT55" s="27">
        <v>57.1</v>
      </c>
      <c r="AU55" s="27">
        <v>57.1</v>
      </c>
      <c r="AV55" s="27">
        <v>57.1</v>
      </c>
      <c r="AW55" s="27">
        <v>57.1</v>
      </c>
      <c r="AX55" s="27">
        <v>57.1</v>
      </c>
      <c r="AY55" s="27">
        <v>57.1</v>
      </c>
      <c r="AZ55" s="27">
        <v>57.1</v>
      </c>
      <c r="BA55" s="27">
        <v>57.1</v>
      </c>
      <c r="BB55" s="27">
        <v>57.1</v>
      </c>
      <c r="BC55" s="27">
        <v>57.1</v>
      </c>
      <c r="BD55" s="27"/>
      <c r="BE55" s="27"/>
      <c r="BF55" s="27"/>
      <c r="BG55" s="27"/>
      <c r="BH55" s="27"/>
      <c r="BI55" s="27"/>
      <c r="BJ55" s="27"/>
      <c r="BK55" s="27">
        <v>57.1</v>
      </c>
      <c r="BL55" s="27">
        <v>56</v>
      </c>
      <c r="BM55" s="41">
        <f t="shared" si="17"/>
        <v>2.5</v>
      </c>
      <c r="BN55" s="26">
        <f t="shared" si="18"/>
        <v>1.3999999999999986</v>
      </c>
      <c r="BO55" s="41">
        <f t="shared" si="19"/>
        <v>1.1000000000000014</v>
      </c>
      <c r="BP55" s="41">
        <f t="shared" si="21"/>
        <v>-1.1000000000000014</v>
      </c>
      <c r="BQ55" s="26">
        <f t="shared" si="22"/>
        <v>-1.3999999999999986</v>
      </c>
      <c r="BR55" s="41">
        <f t="shared" si="23"/>
        <v>0.29999999999999716</v>
      </c>
      <c r="BS55" s="41">
        <f t="shared" si="24"/>
        <v>-0.29999999999999716</v>
      </c>
      <c r="BT55" s="26">
        <f t="shared" si="25"/>
        <v>1.3999999999999986</v>
      </c>
      <c r="BU55" s="41">
        <f t="shared" si="26"/>
        <v>-1.6999999999999957</v>
      </c>
      <c r="BV55" s="41">
        <f t="shared" si="27"/>
        <v>1.6999999999999957</v>
      </c>
      <c r="BW55" s="26">
        <f t="shared" si="28"/>
        <v>-1.3999999999999986</v>
      </c>
      <c r="BX55" s="41">
        <f t="shared" si="29"/>
        <v>3.0999999999999943</v>
      </c>
      <c r="BY55" s="41">
        <f t="shared" si="30"/>
        <v>-3.0999999999999943</v>
      </c>
      <c r="BZ55" s="26">
        <f t="shared" si="31"/>
        <v>1.3999999999999986</v>
      </c>
      <c r="CA55" s="41">
        <f t="shared" si="32"/>
        <v>-4.499999999999993</v>
      </c>
      <c r="CB55" s="41">
        <f t="shared" si="33"/>
        <v>62.49999999999999</v>
      </c>
      <c r="CC55" s="26">
        <f t="shared" si="34"/>
        <v>56.6</v>
      </c>
      <c r="CD55" s="41">
        <f t="shared" si="35"/>
        <v>5.8999999999999915</v>
      </c>
      <c r="CE55" s="41">
        <f t="shared" si="36"/>
        <v>52.10000000000001</v>
      </c>
      <c r="CF55" s="26">
        <f t="shared" si="37"/>
        <v>1.3999999999999986</v>
      </c>
      <c r="CG55" s="41">
        <f t="shared" si="38"/>
        <v>50.70000000000001</v>
      </c>
      <c r="CH55" s="41">
        <f t="shared" si="39"/>
        <v>7.29999999999999</v>
      </c>
      <c r="CI55" s="26">
        <f t="shared" si="40"/>
        <v>56.6</v>
      </c>
      <c r="CJ55" s="43">
        <f t="shared" si="20"/>
        <v>0.5599999999999994</v>
      </c>
      <c r="CK55" s="29"/>
      <c r="CL55" s="28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30"/>
      <c r="DA55" s="30"/>
      <c r="DB55" s="44"/>
    </row>
    <row r="56" spans="1:106" ht="12.75" hidden="1">
      <c r="A56" s="32">
        <v>49</v>
      </c>
      <c r="B56" s="31" t="s">
        <v>68</v>
      </c>
      <c r="C56" s="27"/>
      <c r="D56" s="27">
        <v>162</v>
      </c>
      <c r="E56" s="27">
        <v>62</v>
      </c>
      <c r="F56" s="18">
        <v>62</v>
      </c>
      <c r="G56" s="18">
        <v>62</v>
      </c>
      <c r="H56" s="18">
        <v>62</v>
      </c>
      <c r="I56" s="18">
        <v>62</v>
      </c>
      <c r="J56" s="18">
        <v>62</v>
      </c>
      <c r="K56" s="18">
        <v>62</v>
      </c>
      <c r="L56" s="18">
        <v>62</v>
      </c>
      <c r="M56" s="18">
        <v>62</v>
      </c>
      <c r="N56" s="18">
        <v>60</v>
      </c>
      <c r="O56" s="18">
        <v>57.5</v>
      </c>
      <c r="P56" s="18"/>
      <c r="Q56" s="18"/>
      <c r="R56" s="18"/>
      <c r="S56" s="18">
        <v>55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>
        <v>53</v>
      </c>
      <c r="BM56" s="41">
        <f t="shared" si="17"/>
        <v>9</v>
      </c>
      <c r="BN56" s="26">
        <f>E56-BC56</f>
        <v>62</v>
      </c>
      <c r="BO56" s="41">
        <f>BM56-BN56</f>
        <v>-53</v>
      </c>
      <c r="BP56" s="41">
        <f t="shared" si="21"/>
        <v>115</v>
      </c>
      <c r="BQ56" s="26">
        <f t="shared" si="22"/>
        <v>0</v>
      </c>
      <c r="BR56" s="41">
        <f t="shared" si="23"/>
        <v>115</v>
      </c>
      <c r="BS56" s="41">
        <f t="shared" si="24"/>
        <v>-53</v>
      </c>
      <c r="BT56" s="26">
        <f t="shared" si="25"/>
        <v>62</v>
      </c>
      <c r="BU56" s="41">
        <f t="shared" si="26"/>
        <v>-115</v>
      </c>
      <c r="BV56" s="41">
        <f t="shared" si="27"/>
        <v>175</v>
      </c>
      <c r="BW56" s="26">
        <f t="shared" si="28"/>
        <v>-2</v>
      </c>
      <c r="BX56" s="41">
        <f t="shared" si="29"/>
        <v>177</v>
      </c>
      <c r="BY56" s="41">
        <f t="shared" si="30"/>
        <v>-177</v>
      </c>
      <c r="BZ56" s="26">
        <f t="shared" si="31"/>
        <v>2</v>
      </c>
      <c r="CA56" s="41">
        <f t="shared" si="32"/>
        <v>-179</v>
      </c>
      <c r="CB56" s="41">
        <f t="shared" si="33"/>
        <v>179</v>
      </c>
      <c r="CC56" s="26">
        <f t="shared" si="34"/>
        <v>-2</v>
      </c>
      <c r="CD56" s="41">
        <f t="shared" si="35"/>
        <v>181</v>
      </c>
      <c r="CE56" s="41">
        <f t="shared" si="36"/>
        <v>-181</v>
      </c>
      <c r="CF56" s="26">
        <f t="shared" si="37"/>
        <v>2</v>
      </c>
      <c r="CG56" s="41">
        <f t="shared" si="38"/>
        <v>-183</v>
      </c>
      <c r="CH56" s="41">
        <f t="shared" si="39"/>
        <v>183</v>
      </c>
      <c r="CI56" s="26">
        <f t="shared" si="40"/>
        <v>-2</v>
      </c>
      <c r="CJ56" s="43">
        <f t="shared" si="20"/>
        <v>6.888888888888889</v>
      </c>
      <c r="CK56" s="29"/>
      <c r="CL56" s="28"/>
      <c r="CM56" s="29" t="s">
        <v>69</v>
      </c>
      <c r="CN56" s="29" t="s">
        <v>166</v>
      </c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 t="s">
        <v>70</v>
      </c>
      <c r="CZ56" s="30"/>
      <c r="DA56" s="30" t="s">
        <v>71</v>
      </c>
      <c r="DB56" s="44">
        <v>40273</v>
      </c>
    </row>
    <row r="57" spans="1:106" ht="12.75" hidden="1">
      <c r="A57" s="32">
        <v>50</v>
      </c>
      <c r="B57" s="31" t="s">
        <v>140</v>
      </c>
      <c r="C57" s="27"/>
      <c r="D57" s="27">
        <v>172</v>
      </c>
      <c r="E57" s="27">
        <v>62</v>
      </c>
      <c r="F57" s="18"/>
      <c r="G57" s="18"/>
      <c r="H57" s="18"/>
      <c r="I57" s="18"/>
      <c r="J57" s="18"/>
      <c r="K57" s="18"/>
      <c r="L57" s="18"/>
      <c r="M57" s="18"/>
      <c r="N57" s="18">
        <v>62</v>
      </c>
      <c r="O57" s="18">
        <v>62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>
        <v>60</v>
      </c>
      <c r="BM57" s="41">
        <f t="shared" si="17"/>
        <v>2</v>
      </c>
      <c r="BN57" s="26">
        <f>E57-BC57</f>
        <v>62</v>
      </c>
      <c r="BO57" s="41">
        <f>BM57-BN57</f>
        <v>-60</v>
      </c>
      <c r="BP57" s="41">
        <f t="shared" si="21"/>
        <v>60</v>
      </c>
      <c r="BQ57" s="26">
        <f t="shared" si="22"/>
        <v>-62</v>
      </c>
      <c r="BR57" s="41">
        <f t="shared" si="23"/>
        <v>122</v>
      </c>
      <c r="BS57" s="41">
        <f t="shared" si="24"/>
        <v>-122</v>
      </c>
      <c r="BT57" s="26">
        <f t="shared" si="25"/>
        <v>62</v>
      </c>
      <c r="BU57" s="41">
        <f t="shared" si="26"/>
        <v>-184</v>
      </c>
      <c r="BV57" s="41">
        <f t="shared" si="27"/>
        <v>246</v>
      </c>
      <c r="BW57" s="26">
        <f t="shared" si="28"/>
        <v>0</v>
      </c>
      <c r="BX57" s="41">
        <f t="shared" si="29"/>
        <v>246</v>
      </c>
      <c r="BY57" s="41">
        <f t="shared" si="30"/>
        <v>-246</v>
      </c>
      <c r="BZ57" s="26">
        <f t="shared" si="31"/>
        <v>0</v>
      </c>
      <c r="CA57" s="41">
        <f t="shared" si="32"/>
        <v>-246</v>
      </c>
      <c r="CB57" s="41">
        <f t="shared" si="33"/>
        <v>246</v>
      </c>
      <c r="CC57" s="26">
        <f t="shared" si="34"/>
        <v>0</v>
      </c>
      <c r="CD57" s="41">
        <f t="shared" si="35"/>
        <v>246</v>
      </c>
      <c r="CE57" s="41">
        <f t="shared" si="36"/>
        <v>-246</v>
      </c>
      <c r="CF57" s="26">
        <f t="shared" si="37"/>
        <v>0</v>
      </c>
      <c r="CG57" s="41">
        <f t="shared" si="38"/>
        <v>-246</v>
      </c>
      <c r="CH57" s="41">
        <f t="shared" si="39"/>
        <v>246</v>
      </c>
      <c r="CI57" s="26">
        <f t="shared" si="40"/>
        <v>0</v>
      </c>
      <c r="CJ57" s="43">
        <f t="shared" si="20"/>
        <v>31</v>
      </c>
      <c r="CK57" s="29"/>
      <c r="CL57" s="28"/>
      <c r="CM57" s="29" t="s">
        <v>141</v>
      </c>
      <c r="CN57" s="29" t="s">
        <v>141</v>
      </c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30" t="s">
        <v>142</v>
      </c>
      <c r="DA57" s="30"/>
      <c r="DB57" s="44">
        <v>40319</v>
      </c>
    </row>
    <row r="58" spans="1:106" ht="12.75" hidden="1">
      <c r="A58" s="32"/>
      <c r="B58" s="31"/>
      <c r="C58" s="27"/>
      <c r="D58" s="27"/>
      <c r="E58" s="2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41">
        <f t="shared" si="17"/>
        <v>0</v>
      </c>
      <c r="BN58" s="26">
        <f>E58-BC58</f>
        <v>0</v>
      </c>
      <c r="BO58" s="41">
        <f>BM58-BN58</f>
        <v>0</v>
      </c>
      <c r="BP58" s="41">
        <f t="shared" si="21"/>
        <v>0</v>
      </c>
      <c r="BQ58" s="26">
        <f t="shared" si="22"/>
        <v>0</v>
      </c>
      <c r="BR58" s="41">
        <f t="shared" si="23"/>
        <v>0</v>
      </c>
      <c r="BS58" s="41">
        <f t="shared" si="24"/>
        <v>0</v>
      </c>
      <c r="BT58" s="26">
        <f t="shared" si="25"/>
        <v>0</v>
      </c>
      <c r="BU58" s="41">
        <f t="shared" si="26"/>
        <v>0</v>
      </c>
      <c r="BV58" s="41">
        <f t="shared" si="27"/>
        <v>0</v>
      </c>
      <c r="BW58" s="26">
        <f t="shared" si="28"/>
        <v>0</v>
      </c>
      <c r="BX58" s="41">
        <f t="shared" si="29"/>
        <v>0</v>
      </c>
      <c r="BY58" s="41">
        <f t="shared" si="30"/>
        <v>0</v>
      </c>
      <c r="BZ58" s="26">
        <f t="shared" si="31"/>
        <v>0</v>
      </c>
      <c r="CA58" s="41">
        <f t="shared" si="32"/>
        <v>0</v>
      </c>
      <c r="CB58" s="41">
        <f t="shared" si="33"/>
        <v>0</v>
      </c>
      <c r="CC58" s="26">
        <f t="shared" si="34"/>
        <v>0</v>
      </c>
      <c r="CD58" s="41">
        <f t="shared" si="35"/>
        <v>0</v>
      </c>
      <c r="CE58" s="41">
        <f t="shared" si="36"/>
        <v>0</v>
      </c>
      <c r="CF58" s="26">
        <f t="shared" si="37"/>
        <v>0</v>
      </c>
      <c r="CG58" s="41">
        <f t="shared" si="38"/>
        <v>0</v>
      </c>
      <c r="CH58" s="41">
        <f t="shared" si="39"/>
        <v>0</v>
      </c>
      <c r="CI58" s="26">
        <f t="shared" si="40"/>
        <v>0</v>
      </c>
      <c r="CJ58" s="43" t="e">
        <f t="shared" si="20"/>
        <v>#DIV/0!</v>
      </c>
      <c r="CK58" s="29"/>
      <c r="CL58" s="28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30"/>
      <c r="DA58" s="30"/>
      <c r="DB58" s="44"/>
    </row>
    <row r="59" spans="1:106" ht="12.75" hidden="1">
      <c r="A59" s="32">
        <v>29</v>
      </c>
      <c r="B59" s="31" t="s">
        <v>223</v>
      </c>
      <c r="C59" s="27">
        <v>24</v>
      </c>
      <c r="D59" s="27">
        <v>153</v>
      </c>
      <c r="E59" s="27">
        <v>50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>
        <v>49.5</v>
      </c>
      <c r="AG59" s="18"/>
      <c r="AH59" s="18"/>
      <c r="AI59" s="18"/>
      <c r="AJ59" s="18"/>
      <c r="AK59" s="18"/>
      <c r="AL59" s="18"/>
      <c r="AM59" s="18"/>
      <c r="AN59" s="18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>
        <v>47</v>
      </c>
      <c r="BM59" s="41">
        <f t="shared" si="17"/>
        <v>3</v>
      </c>
      <c r="BN59" s="26">
        <f>E59-BC59</f>
        <v>50</v>
      </c>
      <c r="BO59" s="41">
        <f>BM59-BN59</f>
        <v>-47</v>
      </c>
      <c r="BP59" s="41">
        <f t="shared" si="21"/>
        <v>47</v>
      </c>
      <c r="BQ59" s="26">
        <f t="shared" si="22"/>
        <v>-50</v>
      </c>
      <c r="BR59" s="41">
        <f t="shared" si="23"/>
        <v>97</v>
      </c>
      <c r="BS59" s="41">
        <f t="shared" si="24"/>
        <v>-97</v>
      </c>
      <c r="BT59" s="26">
        <f t="shared" si="25"/>
        <v>50</v>
      </c>
      <c r="BU59" s="41">
        <f t="shared" si="26"/>
        <v>-147</v>
      </c>
      <c r="BV59" s="41">
        <f t="shared" si="27"/>
        <v>147</v>
      </c>
      <c r="BW59" s="26">
        <f t="shared" si="28"/>
        <v>-50</v>
      </c>
      <c r="BX59" s="41">
        <f t="shared" si="29"/>
        <v>197</v>
      </c>
      <c r="BY59" s="41">
        <f t="shared" si="30"/>
        <v>-197</v>
      </c>
      <c r="BZ59" s="26">
        <f t="shared" si="31"/>
        <v>50</v>
      </c>
      <c r="CA59" s="41">
        <f t="shared" si="32"/>
        <v>-247</v>
      </c>
      <c r="CB59" s="41">
        <f t="shared" si="33"/>
        <v>247</v>
      </c>
      <c r="CC59" s="26">
        <f t="shared" si="34"/>
        <v>-50</v>
      </c>
      <c r="CD59" s="41">
        <f t="shared" si="35"/>
        <v>297</v>
      </c>
      <c r="CE59" s="41">
        <f t="shared" si="36"/>
        <v>-297</v>
      </c>
      <c r="CF59" s="26">
        <f t="shared" si="37"/>
        <v>50</v>
      </c>
      <c r="CG59" s="41">
        <f t="shared" si="38"/>
        <v>-347</v>
      </c>
      <c r="CH59" s="41">
        <f t="shared" si="39"/>
        <v>347</v>
      </c>
      <c r="CI59" s="26">
        <f t="shared" si="40"/>
        <v>-50</v>
      </c>
      <c r="CJ59" s="43">
        <f t="shared" si="20"/>
        <v>16.666666666666668</v>
      </c>
      <c r="CK59" s="29"/>
      <c r="CL59" s="28"/>
      <c r="CM59" s="29" t="s">
        <v>224</v>
      </c>
      <c r="CN59" s="29" t="s">
        <v>224</v>
      </c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30" t="s">
        <v>227</v>
      </c>
      <c r="DA59" s="30" t="s">
        <v>225</v>
      </c>
      <c r="DB59" s="44" t="s">
        <v>226</v>
      </c>
    </row>
    <row r="60" spans="1:106" ht="12.75">
      <c r="A60" s="21"/>
      <c r="B60" s="22" t="s">
        <v>147</v>
      </c>
      <c r="C60" s="2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4"/>
      <c r="BN60" s="24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5"/>
      <c r="CK60" s="20"/>
      <c r="CL60" s="20"/>
      <c r="CM60" s="20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</row>
    <row r="61" spans="1:106" ht="12.75">
      <c r="A61" s="32">
        <v>1</v>
      </c>
      <c r="B61" s="31" t="s">
        <v>148</v>
      </c>
      <c r="C61" s="27">
        <v>24</v>
      </c>
      <c r="D61" s="27">
        <v>165</v>
      </c>
      <c r="E61" s="27">
        <v>61.5</v>
      </c>
      <c r="F61" s="18">
        <v>60</v>
      </c>
      <c r="G61" s="18">
        <v>60.7</v>
      </c>
      <c r="H61" s="18">
        <v>60</v>
      </c>
      <c r="I61" s="18">
        <v>61</v>
      </c>
      <c r="J61" s="18">
        <v>60</v>
      </c>
      <c r="K61" s="18">
        <v>59.5</v>
      </c>
      <c r="L61" s="18">
        <v>59.2</v>
      </c>
      <c r="M61" s="18">
        <v>59</v>
      </c>
      <c r="N61" s="18">
        <v>58.4</v>
      </c>
      <c r="O61" s="18">
        <v>57.8</v>
      </c>
      <c r="P61" s="18">
        <v>56.7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>
        <v>57</v>
      </c>
      <c r="BM61" s="41">
        <f aca="true" t="shared" si="41" ref="BM61:BM72">E61-BL61</f>
        <v>4.5</v>
      </c>
      <c r="BN61" s="26"/>
      <c r="BO61" s="41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>
        <f>BN61/BM61</f>
        <v>0</v>
      </c>
      <c r="CK61" s="29">
        <f>E61</f>
        <v>61.5</v>
      </c>
      <c r="CL61" s="28"/>
      <c r="CM61" s="29" t="s">
        <v>149</v>
      </c>
      <c r="CN61" s="29" t="s">
        <v>150</v>
      </c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>
        <v>59</v>
      </c>
      <c r="CZ61" s="30" t="s">
        <v>151</v>
      </c>
      <c r="DA61" s="30" t="s">
        <v>152</v>
      </c>
      <c r="DB61" s="44" t="s">
        <v>53</v>
      </c>
    </row>
    <row r="62" spans="1:106" ht="12.75">
      <c r="A62" s="32">
        <v>2</v>
      </c>
      <c r="B62" s="31" t="s">
        <v>105</v>
      </c>
      <c r="C62" s="27">
        <v>27</v>
      </c>
      <c r="D62" s="27">
        <v>173</v>
      </c>
      <c r="E62" s="27">
        <v>59</v>
      </c>
      <c r="F62" s="18">
        <v>59</v>
      </c>
      <c r="G62" s="18">
        <v>59</v>
      </c>
      <c r="H62" s="18">
        <v>58.5</v>
      </c>
      <c r="I62" s="18">
        <v>58.5</v>
      </c>
      <c r="J62" s="18">
        <v>58.5</v>
      </c>
      <c r="K62" s="18">
        <v>58.5</v>
      </c>
      <c r="L62" s="18">
        <v>57.3</v>
      </c>
      <c r="M62" s="18">
        <v>57.3</v>
      </c>
      <c r="N62" s="18">
        <v>57.3</v>
      </c>
      <c r="O62" s="18">
        <v>57.3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>
        <v>57.5</v>
      </c>
      <c r="BM62" s="41">
        <f t="shared" si="41"/>
        <v>1.5</v>
      </c>
      <c r="BN62" s="26"/>
      <c r="BO62" s="41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3">
        <f aca="true" t="shared" si="42" ref="CJ62:CJ67">BN62/BM62</f>
        <v>0</v>
      </c>
      <c r="CK62" s="29"/>
      <c r="CL62" s="28"/>
      <c r="CM62" s="29" t="s">
        <v>106</v>
      </c>
      <c r="CN62" s="29" t="s">
        <v>107</v>
      </c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30" t="s">
        <v>108</v>
      </c>
      <c r="DA62" s="30" t="s">
        <v>109</v>
      </c>
      <c r="DB62" s="44">
        <v>40274</v>
      </c>
    </row>
    <row r="63" spans="1:106" ht="12.75">
      <c r="A63" s="32">
        <v>3</v>
      </c>
      <c r="B63" s="31" t="s">
        <v>130</v>
      </c>
      <c r="C63" s="27">
        <v>25</v>
      </c>
      <c r="D63" s="27">
        <v>172</v>
      </c>
      <c r="E63" s="27">
        <v>55</v>
      </c>
      <c r="F63" s="18"/>
      <c r="G63" s="18"/>
      <c r="H63" s="18"/>
      <c r="I63" s="18"/>
      <c r="J63" s="18"/>
      <c r="K63" s="18"/>
      <c r="L63" s="18"/>
      <c r="M63" s="18"/>
      <c r="N63" s="18">
        <v>55</v>
      </c>
      <c r="O63" s="18">
        <v>54</v>
      </c>
      <c r="P63" s="18">
        <v>54</v>
      </c>
      <c r="Q63" s="18">
        <v>54</v>
      </c>
      <c r="R63" s="18">
        <v>54</v>
      </c>
      <c r="S63" s="18">
        <v>54</v>
      </c>
      <c r="T63" s="18">
        <v>52</v>
      </c>
      <c r="U63" s="18">
        <v>50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>
        <v>52</v>
      </c>
      <c r="BM63" s="41">
        <f t="shared" si="41"/>
        <v>3</v>
      </c>
      <c r="BN63" s="26"/>
      <c r="BO63" s="41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3">
        <f t="shared" si="42"/>
        <v>0</v>
      </c>
      <c r="CK63" s="29"/>
      <c r="CL63" s="28"/>
      <c r="CM63" s="29" t="s">
        <v>131</v>
      </c>
      <c r="CN63" s="29" t="s">
        <v>132</v>
      </c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30" t="s">
        <v>133</v>
      </c>
      <c r="DA63" s="30" t="s">
        <v>134</v>
      </c>
      <c r="DB63" s="44">
        <v>40322</v>
      </c>
    </row>
    <row r="64" spans="1:106" ht="12.75">
      <c r="A64" s="32">
        <v>4</v>
      </c>
      <c r="B64" s="31" t="s">
        <v>94</v>
      </c>
      <c r="C64" s="27">
        <v>34</v>
      </c>
      <c r="D64" s="27">
        <v>165</v>
      </c>
      <c r="E64" s="27">
        <v>59.7</v>
      </c>
      <c r="F64" s="18">
        <v>59</v>
      </c>
      <c r="G64" s="18">
        <v>59.7</v>
      </c>
      <c r="H64" s="18">
        <v>59.7</v>
      </c>
      <c r="I64" s="18">
        <v>58.7</v>
      </c>
      <c r="J64" s="18">
        <v>58.5</v>
      </c>
      <c r="K64" s="18">
        <v>58.5</v>
      </c>
      <c r="L64" s="18">
        <v>58.4</v>
      </c>
      <c r="M64" s="18">
        <v>58</v>
      </c>
      <c r="N64" s="18">
        <v>57.6</v>
      </c>
      <c r="O64" s="18">
        <v>56.6</v>
      </c>
      <c r="P64" s="18">
        <v>56.4</v>
      </c>
      <c r="Q64" s="18">
        <v>56</v>
      </c>
      <c r="R64" s="18">
        <v>55.6</v>
      </c>
      <c r="S64" s="18">
        <v>55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>
        <v>55</v>
      </c>
      <c r="BM64" s="41">
        <f t="shared" si="41"/>
        <v>4.700000000000003</v>
      </c>
      <c r="BN64" s="26"/>
      <c r="BO64" s="41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3">
        <f t="shared" si="42"/>
        <v>0</v>
      </c>
      <c r="CK64" s="29">
        <f>E64</f>
        <v>59.7</v>
      </c>
      <c r="CL64" s="28"/>
      <c r="CM64" s="29" t="s">
        <v>95</v>
      </c>
      <c r="CN64" s="29" t="s">
        <v>163</v>
      </c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30" t="s">
        <v>96</v>
      </c>
      <c r="DA64" s="30" t="s">
        <v>97</v>
      </c>
      <c r="DB64" s="44" t="s">
        <v>53</v>
      </c>
    </row>
    <row r="65" spans="1:106" ht="12.75">
      <c r="A65" s="32">
        <v>5</v>
      </c>
      <c r="B65" s="31" t="s">
        <v>121</v>
      </c>
      <c r="C65" s="27">
        <v>25</v>
      </c>
      <c r="D65" s="27">
        <v>170</v>
      </c>
      <c r="E65" s="27">
        <v>65</v>
      </c>
      <c r="F65" s="18"/>
      <c r="G65" s="18"/>
      <c r="H65" s="18"/>
      <c r="I65" s="18"/>
      <c r="J65" s="18"/>
      <c r="K65" s="18"/>
      <c r="L65" s="18"/>
      <c r="M65" s="18">
        <v>65</v>
      </c>
      <c r="N65" s="18">
        <v>64</v>
      </c>
      <c r="O65" s="18">
        <v>63.5</v>
      </c>
      <c r="P65" s="18">
        <v>63</v>
      </c>
      <c r="Q65" s="18">
        <v>63</v>
      </c>
      <c r="R65" s="18">
        <v>62</v>
      </c>
      <c r="S65" s="18">
        <v>62</v>
      </c>
      <c r="T65" s="18">
        <v>62</v>
      </c>
      <c r="U65" s="18">
        <v>61.7</v>
      </c>
      <c r="V65" s="18">
        <v>61.8</v>
      </c>
      <c r="W65" s="18">
        <v>60.3</v>
      </c>
      <c r="X65" s="18">
        <v>60.2</v>
      </c>
      <c r="Y65" s="18">
        <v>60.3</v>
      </c>
      <c r="Z65" s="18">
        <v>60.1</v>
      </c>
      <c r="AA65" s="18">
        <v>60</v>
      </c>
      <c r="AB65" s="18">
        <v>60</v>
      </c>
      <c r="AC65" s="18">
        <v>60</v>
      </c>
      <c r="AD65" s="18">
        <v>60</v>
      </c>
      <c r="AE65" s="18">
        <v>59.9</v>
      </c>
      <c r="AF65" s="18">
        <v>58.7</v>
      </c>
      <c r="AG65" s="18">
        <v>58.8</v>
      </c>
      <c r="AH65" s="18"/>
      <c r="AI65" s="18">
        <v>58.6</v>
      </c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>
        <v>59</v>
      </c>
      <c r="BM65" s="41">
        <f t="shared" si="41"/>
        <v>6</v>
      </c>
      <c r="BN65" s="26"/>
      <c r="BO65" s="41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3">
        <f t="shared" si="42"/>
        <v>0</v>
      </c>
      <c r="CK65" s="29"/>
      <c r="CL65" s="28"/>
      <c r="CM65" s="29" t="s">
        <v>122</v>
      </c>
      <c r="CN65" s="29" t="s">
        <v>231</v>
      </c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30" t="s">
        <v>123</v>
      </c>
      <c r="DA65" s="30" t="s">
        <v>124</v>
      </c>
      <c r="DB65" s="44">
        <v>40321</v>
      </c>
    </row>
    <row r="66" spans="1:106" ht="12.75">
      <c r="A66" s="32">
        <v>6</v>
      </c>
      <c r="B66" s="31" t="s">
        <v>197</v>
      </c>
      <c r="C66" s="27">
        <v>25</v>
      </c>
      <c r="D66" s="27">
        <v>168</v>
      </c>
      <c r="E66" s="27">
        <v>61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>
        <v>59</v>
      </c>
      <c r="AA66" s="18">
        <v>58</v>
      </c>
      <c r="AB66" s="18">
        <v>58</v>
      </c>
      <c r="AC66" s="18">
        <v>57</v>
      </c>
      <c r="AD66" s="18">
        <v>56.6</v>
      </c>
      <c r="AE66" s="18">
        <v>56</v>
      </c>
      <c r="AF66" s="18">
        <v>55</v>
      </c>
      <c r="AG66" s="18">
        <v>54</v>
      </c>
      <c r="AH66" s="18">
        <v>53.5</v>
      </c>
      <c r="AI66" s="18"/>
      <c r="AJ66" s="18">
        <v>53</v>
      </c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>
        <v>54</v>
      </c>
      <c r="BM66" s="41">
        <f t="shared" si="41"/>
        <v>7</v>
      </c>
      <c r="BN66" s="26"/>
      <c r="BO66" s="41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3">
        <f t="shared" si="42"/>
        <v>0</v>
      </c>
      <c r="CK66" s="29"/>
      <c r="CL66" s="28"/>
      <c r="CM66" s="29" t="s">
        <v>201</v>
      </c>
      <c r="CN66" s="29" t="s">
        <v>240</v>
      </c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30"/>
      <c r="DA66" s="30" t="s">
        <v>210</v>
      </c>
      <c r="DB66" s="44"/>
    </row>
    <row r="67" spans="1:106" ht="12.75">
      <c r="A67" s="32">
        <v>7</v>
      </c>
      <c r="B67" s="31" t="s">
        <v>118</v>
      </c>
      <c r="C67" s="27">
        <v>25</v>
      </c>
      <c r="D67" s="27">
        <v>163</v>
      </c>
      <c r="E67" s="27">
        <v>61</v>
      </c>
      <c r="F67" s="18"/>
      <c r="G67" s="18"/>
      <c r="H67" s="18"/>
      <c r="I67" s="18"/>
      <c r="J67" s="18"/>
      <c r="K67" s="18"/>
      <c r="L67" s="18">
        <v>60</v>
      </c>
      <c r="M67" s="18">
        <v>59.4</v>
      </c>
      <c r="N67" s="18">
        <v>59</v>
      </c>
      <c r="O67" s="18">
        <v>58.6</v>
      </c>
      <c r="P67" s="18">
        <v>58.6</v>
      </c>
      <c r="Q67" s="18">
        <v>58.6</v>
      </c>
      <c r="R67" s="18">
        <v>57.75</v>
      </c>
      <c r="S67" s="18">
        <v>57.7</v>
      </c>
      <c r="T67" s="18">
        <v>57</v>
      </c>
      <c r="U67" s="18">
        <v>57</v>
      </c>
      <c r="V67" s="18">
        <v>56.5</v>
      </c>
      <c r="W67" s="18">
        <v>56.5</v>
      </c>
      <c r="X67" s="18">
        <v>55</v>
      </c>
      <c r="Y67" s="18">
        <v>55</v>
      </c>
      <c r="Z67" s="18">
        <v>55</v>
      </c>
      <c r="AA67" s="18">
        <v>55</v>
      </c>
      <c r="AB67" s="18">
        <v>55</v>
      </c>
      <c r="AC67" s="18">
        <v>55</v>
      </c>
      <c r="AD67" s="18">
        <v>55</v>
      </c>
      <c r="AE67" s="18">
        <v>55.7</v>
      </c>
      <c r="AF67" s="18">
        <v>55.7</v>
      </c>
      <c r="AG67" s="18" t="s">
        <v>241</v>
      </c>
      <c r="AH67" s="18"/>
      <c r="AI67" s="18"/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>
        <v>53</v>
      </c>
      <c r="BM67" s="41">
        <f t="shared" si="41"/>
        <v>8</v>
      </c>
      <c r="BN67" s="26"/>
      <c r="BO67" s="41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>
        <f t="shared" si="42"/>
        <v>0</v>
      </c>
      <c r="CK67" s="29"/>
      <c r="CL67" s="28"/>
      <c r="CM67" s="29" t="s">
        <v>119</v>
      </c>
      <c r="CN67" s="29" t="s">
        <v>189</v>
      </c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30" t="s">
        <v>78</v>
      </c>
      <c r="DA67" s="30" t="s">
        <v>120</v>
      </c>
      <c r="DB67" s="44">
        <v>40299</v>
      </c>
    </row>
    <row r="68" spans="1:106" ht="12.75">
      <c r="A68" s="32">
        <v>8</v>
      </c>
      <c r="B68" s="31" t="s">
        <v>233</v>
      </c>
      <c r="C68" s="27"/>
      <c r="D68" s="27">
        <v>160</v>
      </c>
      <c r="E68" s="27">
        <v>55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>
        <v>55</v>
      </c>
      <c r="AI68" s="18"/>
      <c r="AJ68" s="18">
        <v>53.9</v>
      </c>
      <c r="AK68" s="18">
        <v>53</v>
      </c>
      <c r="AL68" s="18">
        <v>51.4</v>
      </c>
      <c r="AM68" s="18"/>
      <c r="AN68" s="18">
        <v>50.9</v>
      </c>
      <c r="AO68" s="27">
        <v>50.9</v>
      </c>
      <c r="AP68" s="27">
        <v>50.9</v>
      </c>
      <c r="AQ68" s="27">
        <v>49.5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>
        <v>50</v>
      </c>
      <c r="BM68" s="41">
        <f t="shared" si="41"/>
        <v>5</v>
      </c>
      <c r="BN68" s="26"/>
      <c r="BO68" s="41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3">
        <f>BN68/BM68</f>
        <v>0</v>
      </c>
      <c r="CK68" s="29"/>
      <c r="CL68" s="28">
        <f>AK68-AJ68</f>
        <v>-0.8999999999999986</v>
      </c>
      <c r="CM68" s="29" t="s">
        <v>234</v>
      </c>
      <c r="CN68" s="29" t="s">
        <v>260</v>
      </c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30"/>
      <c r="DA68" s="30" t="s">
        <v>235</v>
      </c>
      <c r="DB68" s="44"/>
    </row>
    <row r="69" spans="1:106" ht="12.75">
      <c r="A69" s="32">
        <v>9</v>
      </c>
      <c r="B69" s="31" t="s">
        <v>114</v>
      </c>
      <c r="C69" s="27">
        <v>21</v>
      </c>
      <c r="D69" s="27">
        <v>162</v>
      </c>
      <c r="E69" s="27">
        <v>54</v>
      </c>
      <c r="F69" s="18">
        <v>54</v>
      </c>
      <c r="G69" s="18">
        <v>54</v>
      </c>
      <c r="H69" s="18">
        <v>54</v>
      </c>
      <c r="I69" s="18">
        <v>53</v>
      </c>
      <c r="J69" s="18">
        <v>53</v>
      </c>
      <c r="K69" s="18">
        <v>53</v>
      </c>
      <c r="L69" s="18">
        <v>53</v>
      </c>
      <c r="M69" s="18">
        <v>52</v>
      </c>
      <c r="N69" s="18">
        <v>52</v>
      </c>
      <c r="O69" s="18">
        <v>53</v>
      </c>
      <c r="P69" s="18">
        <v>52</v>
      </c>
      <c r="Q69" s="18">
        <v>52</v>
      </c>
      <c r="R69" s="18">
        <v>52</v>
      </c>
      <c r="S69" s="18">
        <v>52</v>
      </c>
      <c r="T69" s="18">
        <v>51</v>
      </c>
      <c r="U69" s="18"/>
      <c r="V69" s="18"/>
      <c r="W69" s="18" t="s">
        <v>199</v>
      </c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>
        <v>51</v>
      </c>
      <c r="BM69" s="41">
        <f t="shared" si="41"/>
        <v>3</v>
      </c>
      <c r="BN69" s="26"/>
      <c r="BO69" s="41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3">
        <f>BN69/BM69</f>
        <v>0</v>
      </c>
      <c r="CK69" s="29"/>
      <c r="CL69" s="28"/>
      <c r="CM69" s="29" t="s">
        <v>115</v>
      </c>
      <c r="CN69" s="29" t="s">
        <v>171</v>
      </c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30" t="s">
        <v>116</v>
      </c>
      <c r="DA69" s="30" t="s">
        <v>117</v>
      </c>
      <c r="DB69" s="44">
        <v>40263</v>
      </c>
    </row>
    <row r="70" spans="1:106" ht="12.75">
      <c r="A70" s="32">
        <v>10</v>
      </c>
      <c r="B70" s="31" t="s">
        <v>64</v>
      </c>
      <c r="C70" s="27">
        <v>23</v>
      </c>
      <c r="D70" s="27">
        <v>172</v>
      </c>
      <c r="E70" s="27">
        <v>74</v>
      </c>
      <c r="F70" s="18">
        <v>73.2</v>
      </c>
      <c r="G70" s="18">
        <v>73.2</v>
      </c>
      <c r="H70" s="18">
        <v>72</v>
      </c>
      <c r="I70" s="18">
        <v>73</v>
      </c>
      <c r="J70" s="18">
        <v>73</v>
      </c>
      <c r="K70" s="18">
        <v>73</v>
      </c>
      <c r="L70" s="18">
        <v>73</v>
      </c>
      <c r="M70" s="18">
        <v>72</v>
      </c>
      <c r="N70" s="18">
        <v>70</v>
      </c>
      <c r="O70" s="18">
        <v>68.8</v>
      </c>
      <c r="P70" s="18">
        <v>68.8</v>
      </c>
      <c r="Q70" s="18">
        <v>67</v>
      </c>
      <c r="R70" s="18">
        <v>67</v>
      </c>
      <c r="S70" s="18">
        <v>67</v>
      </c>
      <c r="T70" s="18">
        <v>67</v>
      </c>
      <c r="U70" s="18">
        <v>66</v>
      </c>
      <c r="V70" s="18">
        <v>66.7</v>
      </c>
      <c r="W70" s="18" t="s">
        <v>199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>
        <v>60</v>
      </c>
      <c r="BM70" s="41">
        <f t="shared" si="41"/>
        <v>14</v>
      </c>
      <c r="BN70" s="26"/>
      <c r="BO70" s="41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3">
        <f>BN70/BM70</f>
        <v>0</v>
      </c>
      <c r="CK70" s="29"/>
      <c r="CL70" s="28"/>
      <c r="CM70" s="29" t="s">
        <v>65</v>
      </c>
      <c r="CN70" s="29" t="s">
        <v>175</v>
      </c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30" t="s">
        <v>66</v>
      </c>
      <c r="DA70" s="30" t="s">
        <v>67</v>
      </c>
      <c r="DB70" s="44" t="s">
        <v>53</v>
      </c>
    </row>
    <row r="71" spans="1:106" ht="14.25" customHeight="1">
      <c r="A71" s="32">
        <v>11</v>
      </c>
      <c r="B71" s="31" t="s">
        <v>198</v>
      </c>
      <c r="C71" s="27">
        <v>27</v>
      </c>
      <c r="D71" s="27">
        <v>165</v>
      </c>
      <c r="E71" s="27">
        <v>82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v>81.2</v>
      </c>
      <c r="AB71" s="18">
        <v>81</v>
      </c>
      <c r="AC71" s="18">
        <v>80</v>
      </c>
      <c r="AD71" s="18">
        <v>80</v>
      </c>
      <c r="AE71" s="18">
        <v>79</v>
      </c>
      <c r="AF71" s="18">
        <v>79</v>
      </c>
      <c r="AG71" s="18">
        <v>79</v>
      </c>
      <c r="AH71" s="18"/>
      <c r="AI71" s="18">
        <v>79</v>
      </c>
      <c r="AJ71" s="18"/>
      <c r="AK71" s="18"/>
      <c r="AL71" s="18">
        <v>79</v>
      </c>
      <c r="AM71" s="18">
        <v>79</v>
      </c>
      <c r="AN71" s="18">
        <v>79</v>
      </c>
      <c r="AO71" s="27">
        <v>78</v>
      </c>
      <c r="AP71" s="27">
        <v>77</v>
      </c>
      <c r="AQ71" s="27">
        <v>77</v>
      </c>
      <c r="AR71" s="46">
        <v>77</v>
      </c>
      <c r="AS71" s="27">
        <v>77</v>
      </c>
      <c r="AT71" s="27">
        <v>77</v>
      </c>
      <c r="AU71" s="46">
        <v>77</v>
      </c>
      <c r="AV71" s="46">
        <v>77</v>
      </c>
      <c r="AW71" s="46">
        <v>75.5</v>
      </c>
      <c r="AX71" s="27">
        <v>75.5</v>
      </c>
      <c r="AY71" s="27">
        <v>75.5</v>
      </c>
      <c r="AZ71" s="46">
        <v>75.5</v>
      </c>
      <c r="BA71" s="27">
        <v>75.5</v>
      </c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>
        <v>60</v>
      </c>
      <c r="BM71" s="41">
        <f t="shared" si="41"/>
        <v>22</v>
      </c>
      <c r="BN71" s="26"/>
      <c r="BO71" s="41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3">
        <f>BN71/BM71</f>
        <v>0</v>
      </c>
      <c r="CK71" s="29"/>
      <c r="CL71" s="28"/>
      <c r="CM71" s="29" t="s">
        <v>207</v>
      </c>
      <c r="CN71" s="29" t="s">
        <v>262</v>
      </c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30" t="s">
        <v>78</v>
      </c>
      <c r="DA71" s="30" t="s">
        <v>208</v>
      </c>
      <c r="DB71" s="44"/>
    </row>
    <row r="72" spans="1:106" ht="12.75">
      <c r="A72" s="32">
        <v>12</v>
      </c>
      <c r="B72" s="31" t="s">
        <v>127</v>
      </c>
      <c r="C72" s="27">
        <v>24</v>
      </c>
      <c r="D72" s="27">
        <v>163</v>
      </c>
      <c r="E72" s="27">
        <v>66</v>
      </c>
      <c r="F72" s="18">
        <v>61</v>
      </c>
      <c r="G72" s="18">
        <v>61</v>
      </c>
      <c r="H72" s="18">
        <v>61</v>
      </c>
      <c r="I72" s="18">
        <v>61</v>
      </c>
      <c r="J72" s="18">
        <v>61</v>
      </c>
      <c r="K72" s="18">
        <v>61</v>
      </c>
      <c r="L72" s="18">
        <v>61</v>
      </c>
      <c r="M72" s="18">
        <v>61</v>
      </c>
      <c r="N72" s="18">
        <v>61</v>
      </c>
      <c r="O72" s="18">
        <v>61</v>
      </c>
      <c r="P72" s="18"/>
      <c r="Q72" s="18"/>
      <c r="R72" s="18"/>
      <c r="S72" s="18"/>
      <c r="T72" s="18"/>
      <c r="U72" s="18"/>
      <c r="V72" s="18"/>
      <c r="W72" s="18"/>
      <c r="X72" s="18">
        <v>66</v>
      </c>
      <c r="Y72" s="18">
        <v>66</v>
      </c>
      <c r="Z72" s="18">
        <v>66</v>
      </c>
      <c r="AA72" s="18">
        <f>Y72+1</f>
        <v>67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7">
        <v>61</v>
      </c>
      <c r="AP72" s="27">
        <v>61</v>
      </c>
      <c r="AQ72" s="27">
        <v>61</v>
      </c>
      <c r="AR72" s="27">
        <v>61</v>
      </c>
      <c r="AS72" s="27">
        <v>61</v>
      </c>
      <c r="AT72" s="27">
        <v>61</v>
      </c>
      <c r="AU72" s="27">
        <v>61</v>
      </c>
      <c r="AV72" s="27">
        <v>61</v>
      </c>
      <c r="AW72" s="27">
        <v>61</v>
      </c>
      <c r="AX72" s="27">
        <v>61</v>
      </c>
      <c r="AY72" s="27">
        <v>61</v>
      </c>
      <c r="AZ72" s="46">
        <v>59</v>
      </c>
      <c r="BA72" s="27">
        <v>59</v>
      </c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>
        <v>55</v>
      </c>
      <c r="BM72" s="41">
        <f t="shared" si="41"/>
        <v>11</v>
      </c>
      <c r="BN72" s="26"/>
      <c r="BO72" s="41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3">
        <f>BN72/BM72</f>
        <v>0</v>
      </c>
      <c r="CK72" s="29"/>
      <c r="CL72" s="28"/>
      <c r="CM72" s="29" t="s">
        <v>193</v>
      </c>
      <c r="CN72" s="29" t="s">
        <v>193</v>
      </c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 t="s">
        <v>128</v>
      </c>
      <c r="CZ72" s="30"/>
      <c r="DA72" s="30" t="s">
        <v>129</v>
      </c>
      <c r="DB72" s="44" t="s">
        <v>53</v>
      </c>
    </row>
    <row r="73" spans="65:67" ht="13.5" thickBot="1">
      <c r="BM73" s="2"/>
      <c r="BN73" s="2"/>
      <c r="BO73" s="2"/>
    </row>
    <row r="74" spans="5:90" ht="13.5" thickBot="1"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8" t="s">
        <v>153</v>
      </c>
      <c r="BM74" s="12">
        <f>SUM(BM4:BM14,BM16:BM25,BM27:BM33,BM35:BM48,BM50:BM55)</f>
        <v>530</v>
      </c>
      <c r="BN74" s="12">
        <f>SUM(BN4:BN14,BN16:BN25,BN27:BN33,BN35:BN48,BN50:BN55)</f>
        <v>106.4</v>
      </c>
      <c r="BO74" s="12">
        <f>SUM(BO4:BO14,BO16:BO25,BO27:BO33,BO35:BO48,BO50:BO55)</f>
        <v>423.59999999999997</v>
      </c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59"/>
      <c r="CJ74" s="60"/>
      <c r="CL74" s="17">
        <f>SUM(CL4:CL65)</f>
        <v>-0.9000000000000057</v>
      </c>
    </row>
    <row r="75" spans="66:88" ht="12.75">
      <c r="BN75" s="14">
        <f>BN74/BM74</f>
        <v>0.2007547169811321</v>
      </c>
      <c r="BO75" s="14">
        <f>BO74/BM74</f>
        <v>0.7992452830188679</v>
      </c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2:91" ht="12.75">
      <c r="B76" s="3"/>
      <c r="CM76" s="19"/>
    </row>
    <row r="77" ht="12.75">
      <c r="B77" s="4"/>
    </row>
    <row r="78" ht="12.75"/>
    <row r="87" spans="2:67" ht="12.75">
      <c r="B87" s="2" t="s">
        <v>154</v>
      </c>
      <c r="BM87" s="2"/>
      <c r="BN87" s="2"/>
      <c r="BO87" s="2"/>
    </row>
  </sheetData>
  <sheetProtection/>
  <mergeCells count="5">
    <mergeCell ref="A3:DB3"/>
    <mergeCell ref="A15:DB15"/>
    <mergeCell ref="A26:DB26"/>
    <mergeCell ref="A34:DB34"/>
    <mergeCell ref="A49:DB49"/>
  </mergeCells>
  <hyperlinks>
    <hyperlink ref="B18" r:id="rId1" display="M@llyuss@, Ольга"/>
    <hyperlink ref="B52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dcterms:created xsi:type="dcterms:W3CDTF">2009-05-19T05:23:09Z</dcterms:created>
  <dcterms:modified xsi:type="dcterms:W3CDTF">2011-06-06T08:30:02Z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