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5480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<sst xmlns="http://schemas.openxmlformats.org/spreadsheetml/2006/main" count="391" uniqueCount="364">
  <si>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</si>
  <si>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</si>
  <si>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</si>
  <si>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</si>
  <si>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</si>
  <si>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</si>
  <si>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</si>
  <si>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</si>
  <si>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</si>
  <si>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</si>
  <si>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</si>
  <si>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</si>
  <si>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</si>
  <si>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</si>
  <si>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</si>
  <si>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</si>
  <si>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</si>
  <si>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</si>
  <si>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</si>
  <si>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</si>
  <si>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</si>
  <si>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</si>
  <si>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</si>
  <si>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</si>
  <si>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</si>
  <si>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</si>
  <si>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</si>
  <si>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</si>
  <si>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</si>
  <si>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</si>
  <si>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</si>
  <si>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</si>
  <si>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</si>
  <si>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</si>
  <si>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</si>
  <si>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</si>
  <si>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</si>
  <si>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</si>
  <si>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</si>
  <si>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</si>
  <si>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</si>
  <si>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</si>
  <si>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</si>
  <si>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</si>
  <si>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</si>
  <si>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</si>
  <si>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</si>
  <si>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</si>
  <si>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</si>
  <si>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</si>
  <si>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</si>
  <si>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</si>
  <si>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</si>
  <si>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</si>
  <si>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</si>
  <si>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</si>
  <si>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</si>
  <si>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</si>
  <si>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</si>
  <si>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</si>
  <si>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</si>
  <si>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</si>
  <si>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</si>
  <si>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</si>
  <si>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</si>
  <si>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</si>
  <si>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</si>
  <si>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</si>
  <si>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</si>
  <si>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</si>
  <si>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</si>
  <si>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</si>
  <si>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</si>
  <si>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</si>
  <si>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</si>
  <si>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</si>
  <si>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</si>
  <si>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</si>
  <si>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</si>
  <si>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</si>
  <si>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</si>
  <si>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</si>
  <si>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</si>
  <si>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</si>
  <si>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</si>
  <si>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</si>
  <si>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</si>
  <si>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</si>
  <si>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Брю, Юля</t>
  </si>
  <si>
    <t xml:space="preserve">упорно не могу найти сантиметр!!!  Сегодня по пути с работы куплю 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</si>
  <si>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</si>
  <si>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</si>
  <si>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</si>
  <si>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</si>
  <si>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</si>
  <si>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</si>
  <si>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</si>
  <si>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</si>
  <si>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</si>
  <si>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</si>
  <si>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87-63-92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</si>
  <si>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</si>
  <si>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</si>
  <si>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</si>
  <si>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</si>
  <si>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</si>
  <si>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</si>
  <si>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</si>
  <si>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</si>
  <si>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</si>
  <si>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</si>
  <si>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</si>
  <si>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</si>
  <si>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</si>
  <si>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</si>
  <si>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</si>
  <si>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</si>
  <si>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</si>
  <si>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</si>
  <si>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</si>
  <si>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</si>
  <si>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</si>
  <si>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</si>
  <si>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</si>
  <si>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</si>
  <si>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</si>
  <si>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</si>
  <si>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</si>
  <si>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</si>
  <si>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</si>
  <si>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</si>
  <si>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</si>
  <si>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</si>
  <si>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</si>
  <si>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</si>
  <si>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</si>
  <si>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</si>
  <si>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</si>
  <si>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</si>
  <si>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</si>
  <si>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</si>
  <si>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</si>
  <si>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</si>
  <si>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</si>
  <si>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</si>
  <si>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</si>
  <si>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</si>
  <si>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</si>
  <si>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</si>
  <si>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</si>
  <si>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</si>
  <si>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Вес на 21.06</t>
  </si>
  <si>
    <t>88-67-108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</si>
  <si>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</si>
  <si>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</si>
  <si>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</si>
  <si>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</si>
  <si>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</si>
  <si>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</si>
  <si>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58 к  сентября</t>
  </si>
  <si>
    <t>Вес на 5.07</t>
  </si>
  <si>
    <t>Nour (laverna сейчас)</t>
  </si>
  <si>
    <t>90-76-100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</si>
  <si>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</si>
  <si>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</si>
  <si>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</si>
  <si>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</si>
  <si>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</si>
  <si>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</si>
  <si>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</si>
  <si>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</si>
  <si>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</si>
  <si>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</si>
  <si>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</si>
  <si>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</si>
  <si>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</si>
  <si>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</si>
  <si>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</si>
  <si>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</si>
  <si>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</si>
  <si>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</si>
  <si>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</si>
  <si>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</si>
  <si>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</si>
  <si>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</si>
  <si>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</si>
  <si>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</si>
  <si>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</si>
  <si>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</si>
  <si>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</si>
  <si>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</si>
  <si>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</si>
  <si>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</si>
  <si>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</si>
  <si>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</si>
  <si>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</si>
  <si>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</si>
  <si>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</si>
  <si>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</si>
  <si>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</si>
  <si>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</si>
  <si>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</si>
  <si>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</si>
  <si>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</si>
  <si>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</si>
  <si>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</si>
  <si>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</si>
  <si>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</si>
  <si>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</si>
  <si>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</si>
  <si>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</si>
  <si>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</si>
  <si>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</si>
  <si>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</si>
  <si>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</si>
  <si>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</si>
  <si>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</si>
  <si>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</si>
  <si>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</si>
  <si>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</si>
  <si>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</si>
  <si>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</si>
  <si>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</si>
  <si>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</si>
  <si>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</si>
  <si>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</si>
  <si>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</si>
  <si>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</si>
  <si>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</si>
  <si>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</si>
  <si>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</si>
  <si>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</si>
  <si>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</si>
  <si>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</si>
  <si>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</si>
  <si>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</si>
  <si>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</si>
  <si>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</si>
  <si>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</si>
  <si>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</si>
  <si>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</si>
  <si>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</si>
  <si>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</si>
  <si>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</si>
  <si>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</si>
  <si>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</si>
  <si>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</si>
  <si>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</si>
  <si>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</si>
  <si>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</si>
  <si>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</si>
  <si>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</si>
  <si>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</si>
  <si>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</si>
  <si>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</si>
  <si>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</si>
  <si>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</si>
  <si>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</si>
  <si>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</si>
  <si>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</si>
  <si>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</si>
  <si>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</si>
  <si>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</si>
  <si>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</si>
  <si>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</si>
  <si>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</si>
  <si>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</si>
  <si>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</si>
  <si>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</si>
  <si>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</si>
  <si>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</si>
  <si>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</si>
  <si>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</si>
  <si>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</si>
  <si>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</si>
  <si>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</si>
  <si>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</si>
  <si>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</si>
  <si>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</si>
  <si>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</si>
  <si>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</si>
  <si>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</si>
  <si>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</si>
  <si>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</si>
  <si>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</si>
  <si>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</si>
  <si>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</si>
  <si>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</si>
  <si>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</si>
  <si>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</si>
  <si>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</si>
  <si>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</si>
  <si>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90х66х96</t>
  </si>
  <si>
    <t>105-101-112</t>
  </si>
  <si>
    <t xml:space="preserve">Kattye 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</si>
  <si>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</si>
  <si>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</si>
  <si>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</si>
  <si>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</si>
  <si>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</si>
  <si>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</si>
  <si>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</si>
  <si>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</si>
  <si>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</si>
  <si>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</si>
  <si>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</si>
  <si>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</si>
  <si>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</si>
  <si>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</si>
  <si>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</si>
  <si>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</si>
  <si>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</si>
  <si>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</si>
  <si>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</si>
  <si>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</si>
  <si>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</si>
  <si>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</si>
  <si>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</si>
  <si>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</si>
  <si>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98-78-96</t>
  </si>
  <si>
    <t>вес 10.05.2011</t>
  </si>
  <si>
    <t>Katarzyna, Катя</t>
  </si>
  <si>
    <t>87-67-93</t>
  </si>
  <si>
    <t>95-69-93</t>
  </si>
  <si>
    <t>Julchitay, Юля</t>
  </si>
  <si>
    <t>90-77-91</t>
  </si>
  <si>
    <t xml:space="preserve">фитнес, уменьшение порций (дробление) </t>
  </si>
  <si>
    <t>10.05.2011г</t>
  </si>
  <si>
    <t>PrettyWoman, Виктория</t>
  </si>
  <si>
    <t>88-71-99</t>
  </si>
  <si>
    <t>дробное питание; практически исключено:сладкое, мучное, жирное; оксисайз и физические нагрузки в домашних условиях</t>
  </si>
  <si>
    <t>15.08.2011г</t>
  </si>
  <si>
    <t>87-66-91</t>
  </si>
  <si>
    <t>89-76-89</t>
  </si>
  <si>
    <t>Lapylya, Татьяна</t>
  </si>
  <si>
    <t>23.05.2011г</t>
  </si>
  <si>
    <t>16.05.2011г</t>
  </si>
  <si>
    <t xml:space="preserve">115-110-124 </t>
  </si>
  <si>
    <t>Ramilla, Маша</t>
  </si>
  <si>
    <t>fgjhn1321, Татьяна</t>
  </si>
  <si>
    <t>30.05.2011г</t>
  </si>
  <si>
    <t>92-69-99</t>
  </si>
  <si>
    <t>06.06.2011г</t>
  </si>
  <si>
    <t>95-76-95</t>
  </si>
  <si>
    <t>правильное питание и йога</t>
  </si>
  <si>
    <t>115-86-100</t>
  </si>
  <si>
    <t>120-91-102</t>
  </si>
  <si>
    <t>109-79-109</t>
  </si>
  <si>
    <t>"...потихоньку-помаленьку, по 2-3 кг в неделю, чтобы не совсем тяжко было..."</t>
  </si>
  <si>
    <t>ничего жирного, сладкого, (проливные слезы), никакого алкоголя (эх, а коньячок под шашлычок? :-(((, сбалансированное питание 5 раз в день, обязательные овощи, фрукты и молочное, нежирное мясо... Плюс тренировки (шейпинг) 2 раза в неделю, планирую по вечерам на велике до моря - и купаться. После лета будет аквааэробика или просто плавание</t>
  </si>
  <si>
    <t>Мирта</t>
  </si>
  <si>
    <t>97 - 80 - 104</t>
  </si>
  <si>
    <t>к 1 сентября выйти на 60 кг</t>
  </si>
  <si>
    <t>очистительная программа Лисси Мусси</t>
  </si>
  <si>
    <t>96-73-104</t>
  </si>
  <si>
    <t>Olli4ka, Оля</t>
  </si>
  <si>
    <t>14.06.2011г</t>
  </si>
  <si>
    <t>darjalla</t>
  </si>
  <si>
    <t>96-75-100</t>
  </si>
  <si>
    <t>87-67,5-98</t>
  </si>
  <si>
    <t>Helenf</t>
  </si>
  <si>
    <t>хожу в тонус-клуб</t>
  </si>
  <si>
    <t>к сентябрю</t>
  </si>
  <si>
    <t>20.06.2011г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</si>
</sst>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35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36" borderId="0" xfId="0" applyFont="1" applyFill="1" applyAlignment="1">
      <alignment wrapText="1"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12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8" fillId="38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/>
    </xf>
    <xf numFmtId="0" fontId="0" fillId="39" borderId="10" xfId="0" applyFill="1" applyBorder="1" applyAlignment="1">
      <alignment/>
    </xf>
    <xf numFmtId="0" fontId="8" fillId="39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14" fillId="40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 wrapText="1"/>
    </xf>
    <xf numFmtId="16" fontId="57" fillId="40" borderId="10" xfId="0" applyNumberFormat="1" applyFont="1" applyFill="1" applyBorder="1" applyAlignment="1">
      <alignment horizontal="center" vertical="center" wrapText="1"/>
    </xf>
    <xf numFmtId="0" fontId="58" fillId="40" borderId="10" xfId="0" applyFont="1" applyFill="1" applyBorder="1" applyAlignment="1">
      <alignment horizontal="center" vertical="center" wrapText="1"/>
    </xf>
    <xf numFmtId="0" fontId="57" fillId="4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164" fontId="0" fillId="38" borderId="10" xfId="0" applyNumberFormat="1" applyFill="1" applyBorder="1" applyAlignment="1">
      <alignment horizontal="center"/>
    </xf>
    <xf numFmtId="16" fontId="0" fillId="39" borderId="10" xfId="0" applyNumberFormat="1" applyFill="1" applyBorder="1" applyAlignment="1">
      <alignment/>
    </xf>
    <xf numFmtId="0" fontId="0" fillId="39" borderId="13" xfId="0" applyFont="1" applyFill="1" applyBorder="1" applyAlignment="1">
      <alignment/>
    </xf>
    <xf numFmtId="0" fontId="8" fillId="41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wrapText="1"/>
    </xf>
    <xf numFmtId="0" fontId="8" fillId="39" borderId="10" xfId="0" applyFont="1" applyFill="1" applyBorder="1" applyAlignment="1">
      <alignment wrapText="1"/>
    </xf>
    <xf numFmtId="0" fontId="8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/>
    </xf>
    <xf numFmtId="0" fontId="8" fillId="42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16" fontId="0" fillId="42" borderId="14" xfId="0" applyNumberForma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15" fillId="42" borderId="10" xfId="0" applyFont="1" applyFill="1" applyBorder="1" applyAlignment="1">
      <alignment horizontal="left"/>
    </xf>
    <xf numFmtId="0" fontId="16" fillId="42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right"/>
    </xf>
    <xf numFmtId="0" fontId="2" fillId="42" borderId="10" xfId="0" applyFont="1" applyFill="1" applyBorder="1" applyAlignment="1">
      <alignment horizontal="left"/>
    </xf>
    <xf numFmtId="0" fontId="59" fillId="40" borderId="13" xfId="0" applyFont="1" applyFill="1" applyBorder="1" applyAlignment="1">
      <alignment horizontal="left"/>
    </xf>
    <xf numFmtId="0" fontId="59" fillId="40" borderId="14" xfId="0" applyFont="1" applyFill="1" applyBorder="1" applyAlignment="1">
      <alignment horizontal="left"/>
    </xf>
    <xf numFmtId="0" fontId="59" fillId="40" borderId="16" xfId="0" applyFont="1" applyFill="1" applyBorder="1" applyAlignment="1">
      <alignment horizontal="left"/>
    </xf>
    <xf numFmtId="0" fontId="59" fillId="37" borderId="13" xfId="0" applyFont="1" applyFill="1" applyBorder="1" applyAlignment="1">
      <alignment horizontal="left"/>
    </xf>
    <xf numFmtId="0" fontId="59" fillId="37" borderId="14" xfId="0" applyFont="1" applyFill="1" applyBorder="1" applyAlignment="1">
      <alignment horizontal="left"/>
    </xf>
    <xf numFmtId="0" fontId="59" fillId="37" borderId="16" xfId="0" applyFont="1" applyFill="1" applyBorder="1" applyAlignment="1">
      <alignment horizontal="left"/>
    </xf>
    <xf numFmtId="0" fontId="59" fillId="37" borderId="17" xfId="0" applyFont="1" applyFill="1" applyBorder="1" applyAlignment="1">
      <alignment horizontal="left"/>
    </xf>
    <xf numFmtId="0" fontId="59" fillId="37" borderId="18" xfId="0" applyFont="1" applyFill="1" applyBorder="1" applyAlignment="1">
      <alignment horizontal="left"/>
    </xf>
    <xf numFmtId="0" fontId="59" fillId="37" borderId="19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74</xdr:row>
      <xdr:rowOff>114300</xdr:rowOff>
    </xdr:from>
    <xdr:to>
      <xdr:col>1</xdr:col>
      <xdr:colOff>180975</xdr:colOff>
      <xdr:row>75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35826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75</xdr:row>
      <xdr:rowOff>0</xdr:rowOff>
    </xdr:from>
    <xdr:to>
      <xdr:col>1</xdr:col>
      <xdr:colOff>390525</xdr:colOff>
      <xdr:row>75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6302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58</xdr:row>
      <xdr:rowOff>9525</xdr:rowOff>
    </xdr:from>
    <xdr:to>
      <xdr:col>2</xdr:col>
      <xdr:colOff>876300</xdr:colOff>
      <xdr:row>65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08489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5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BM43" sqref="BM43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7.2539062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63" width="7.75390625" style="2" hidden="1" customWidth="1"/>
    <col min="64" max="65" width="7.75390625" style="2" customWidth="1"/>
    <col min="66" max="66" width="6.375" style="2" customWidth="1"/>
    <col min="67" max="67" width="11.125" style="13" customWidth="1"/>
    <col min="68" max="68" width="10.875" style="13" customWidth="1"/>
    <col min="69" max="69" width="10.75390625" style="13" customWidth="1"/>
    <col min="70" max="70" width="8.25390625" style="2" hidden="1" customWidth="1"/>
    <col min="71" max="79" width="8.625" style="2" hidden="1" customWidth="1"/>
    <col min="80" max="80" width="8.00390625" style="2" hidden="1" customWidth="1"/>
    <col min="81" max="89" width="8.375" style="2" hidden="1" customWidth="1"/>
    <col min="90" max="90" width="9.375" style="2" customWidth="1"/>
    <col min="91" max="91" width="1.37890625" style="2" hidden="1" customWidth="1"/>
    <col min="92" max="92" width="0.12890625" style="2" customWidth="1"/>
    <col min="93" max="93" width="18.75390625" style="2" customWidth="1"/>
    <col min="94" max="94" width="16.00390625" style="2" customWidth="1"/>
    <col min="95" max="105" width="13.75390625" style="2" hidden="1" customWidth="1"/>
    <col min="106" max="106" width="11.25390625" style="2" customWidth="1"/>
    <col min="107" max="107" width="12.375" style="2" customWidth="1"/>
    <col min="108" max="108" width="23.125" style="2" customWidth="1"/>
    <col min="109" max="16384" width="9.125" style="2" customWidth="1"/>
  </cols>
  <sheetData>
    <row r="1" spans="5:105" s="5" customFormat="1" ht="12.75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5" t="s">
        <v>288</v>
      </c>
      <c r="BO1" s="11"/>
      <c r="BP1" s="11"/>
      <c r="BQ1" s="11"/>
      <c r="CO1" s="6"/>
      <c r="CP1" s="7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</row>
    <row r="2" spans="1:108" s="40" customFormat="1" ht="92.25" customHeight="1">
      <c r="A2" s="33"/>
      <c r="B2" s="34" t="s">
        <v>0</v>
      </c>
      <c r="C2" s="35" t="s">
        <v>1</v>
      </c>
      <c r="D2" s="36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 t="s">
        <v>15</v>
      </c>
      <c r="R2" s="36" t="s">
        <v>151</v>
      </c>
      <c r="S2" s="36" t="s">
        <v>157</v>
      </c>
      <c r="T2" s="36" t="s">
        <v>160</v>
      </c>
      <c r="U2" s="36" t="s">
        <v>166</v>
      </c>
      <c r="V2" s="37" t="s">
        <v>174</v>
      </c>
      <c r="W2" s="37" t="s">
        <v>177</v>
      </c>
      <c r="X2" s="37" t="s">
        <v>179</v>
      </c>
      <c r="Y2" s="37" t="s">
        <v>184</v>
      </c>
      <c r="Z2" s="37" t="s">
        <v>187</v>
      </c>
      <c r="AA2" s="37" t="s">
        <v>188</v>
      </c>
      <c r="AB2" s="37" t="s">
        <v>197</v>
      </c>
      <c r="AC2" s="37" t="s">
        <v>198</v>
      </c>
      <c r="AD2" s="37" t="s">
        <v>201</v>
      </c>
      <c r="AE2" s="37" t="s">
        <v>204</v>
      </c>
      <c r="AF2" s="37" t="s">
        <v>208</v>
      </c>
      <c r="AG2" s="37" t="s">
        <v>215</v>
      </c>
      <c r="AH2" s="37" t="s">
        <v>219</v>
      </c>
      <c r="AI2" s="37" t="s">
        <v>224</v>
      </c>
      <c r="AJ2" s="37" t="s">
        <v>225</v>
      </c>
      <c r="AK2" s="37" t="s">
        <v>226</v>
      </c>
      <c r="AL2" s="37" t="s">
        <v>229</v>
      </c>
      <c r="AM2" s="37">
        <v>40504</v>
      </c>
      <c r="AN2" s="37" t="s">
        <v>246</v>
      </c>
      <c r="AO2" s="37" t="s">
        <v>250</v>
      </c>
      <c r="AP2" s="37" t="s">
        <v>251</v>
      </c>
      <c r="AQ2" s="37" t="s">
        <v>252</v>
      </c>
      <c r="AR2" s="37" t="s">
        <v>259</v>
      </c>
      <c r="AS2" s="37" t="s">
        <v>264</v>
      </c>
      <c r="AT2" s="37" t="s">
        <v>269</v>
      </c>
      <c r="AU2" s="37" t="s">
        <v>270</v>
      </c>
      <c r="AV2" s="37" t="s">
        <v>271</v>
      </c>
      <c r="AW2" s="37" t="s">
        <v>279</v>
      </c>
      <c r="AX2" s="37" t="s">
        <v>283</v>
      </c>
      <c r="AY2" s="37" t="s">
        <v>289</v>
      </c>
      <c r="AZ2" s="37" t="s">
        <v>290</v>
      </c>
      <c r="BA2" s="37" t="s">
        <v>299</v>
      </c>
      <c r="BB2" s="37" t="s">
        <v>301</v>
      </c>
      <c r="BC2" s="37" t="s">
        <v>307</v>
      </c>
      <c r="BD2" s="37" t="s">
        <v>309</v>
      </c>
      <c r="BE2" s="37" t="s">
        <v>317</v>
      </c>
      <c r="BF2" s="37" t="s">
        <v>316</v>
      </c>
      <c r="BG2" s="37" t="s">
        <v>320</v>
      </c>
      <c r="BH2" s="37" t="s">
        <v>336</v>
      </c>
      <c r="BI2" s="37" t="s">
        <v>335</v>
      </c>
      <c r="BJ2" s="37" t="s">
        <v>340</v>
      </c>
      <c r="BK2" s="37" t="s">
        <v>342</v>
      </c>
      <c r="BL2" s="37" t="s">
        <v>356</v>
      </c>
      <c r="BM2" s="37" t="s">
        <v>363</v>
      </c>
      <c r="BN2" s="36" t="s">
        <v>16</v>
      </c>
      <c r="BO2" s="38" t="s">
        <v>17</v>
      </c>
      <c r="BP2" s="38" t="s">
        <v>18</v>
      </c>
      <c r="BQ2" s="38" t="s">
        <v>19</v>
      </c>
      <c r="BR2" s="36" t="s">
        <v>20</v>
      </c>
      <c r="BS2" s="36"/>
      <c r="BT2" s="36"/>
      <c r="BU2" s="36"/>
      <c r="BV2" s="36"/>
      <c r="BW2" s="36"/>
      <c r="BX2" s="36"/>
      <c r="BY2" s="36"/>
      <c r="BZ2" s="36"/>
      <c r="CA2" s="36"/>
      <c r="CB2" s="36" t="s">
        <v>21</v>
      </c>
      <c r="CC2" s="36" t="s">
        <v>22</v>
      </c>
      <c r="CD2" s="36" t="s">
        <v>23</v>
      </c>
      <c r="CE2" s="36" t="s">
        <v>24</v>
      </c>
      <c r="CF2" s="36" t="s">
        <v>25</v>
      </c>
      <c r="CG2" s="36" t="s">
        <v>26</v>
      </c>
      <c r="CH2" s="36" t="s">
        <v>27</v>
      </c>
      <c r="CI2" s="36" t="s">
        <v>28</v>
      </c>
      <c r="CJ2" s="36" t="s">
        <v>29</v>
      </c>
      <c r="CK2" s="36" t="s">
        <v>30</v>
      </c>
      <c r="CL2" s="36" t="s">
        <v>31</v>
      </c>
      <c r="CM2" s="36" t="s">
        <v>20</v>
      </c>
      <c r="CN2" s="36" t="s">
        <v>32</v>
      </c>
      <c r="CO2" s="36" t="s">
        <v>33</v>
      </c>
      <c r="CP2" s="36" t="s">
        <v>34</v>
      </c>
      <c r="CQ2" s="39" t="s">
        <v>35</v>
      </c>
      <c r="CR2" s="39" t="s">
        <v>36</v>
      </c>
      <c r="CS2" s="39" t="s">
        <v>37</v>
      </c>
      <c r="CT2" s="39" t="s">
        <v>38</v>
      </c>
      <c r="CU2" s="39" t="s">
        <v>39</v>
      </c>
      <c r="CV2" s="39" t="s">
        <v>40</v>
      </c>
      <c r="CW2" s="39" t="s">
        <v>41</v>
      </c>
      <c r="CX2" s="39" t="s">
        <v>42</v>
      </c>
      <c r="CY2" s="39" t="s">
        <v>43</v>
      </c>
      <c r="CZ2" s="39" t="s">
        <v>44</v>
      </c>
      <c r="DA2" s="39" t="s">
        <v>45</v>
      </c>
      <c r="DB2" s="39" t="s">
        <v>46</v>
      </c>
      <c r="DC2" s="39" t="s">
        <v>47</v>
      </c>
      <c r="DD2" s="39" t="s">
        <v>48</v>
      </c>
    </row>
    <row r="3" spans="1:108" ht="18.75">
      <c r="A3" s="63" t="s">
        <v>253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5"/>
    </row>
    <row r="4" spans="1:108" ht="12.75">
      <c r="A4" s="32">
        <v>1</v>
      </c>
      <c r="B4" s="31" t="s">
        <v>54</v>
      </c>
      <c r="C4" s="27">
        <v>36</v>
      </c>
      <c r="D4" s="27">
        <v>155</v>
      </c>
      <c r="E4" s="27">
        <v>94</v>
      </c>
      <c r="F4" s="18">
        <v>93</v>
      </c>
      <c r="G4" s="18">
        <v>93</v>
      </c>
      <c r="H4" s="18">
        <v>93</v>
      </c>
      <c r="I4" s="18">
        <v>93</v>
      </c>
      <c r="J4" s="18">
        <v>93</v>
      </c>
      <c r="K4" s="18">
        <v>93</v>
      </c>
      <c r="L4" s="18">
        <v>93</v>
      </c>
      <c r="M4" s="18">
        <v>92</v>
      </c>
      <c r="N4" s="18">
        <v>91.5</v>
      </c>
      <c r="O4" s="18">
        <v>91.5</v>
      </c>
      <c r="P4" s="18">
        <v>91</v>
      </c>
      <c r="Q4" s="18">
        <v>91.5</v>
      </c>
      <c r="R4" s="18">
        <v>91.3</v>
      </c>
      <c r="S4" s="18">
        <v>91</v>
      </c>
      <c r="T4" s="18">
        <v>91</v>
      </c>
      <c r="U4" s="18">
        <v>90.5</v>
      </c>
      <c r="V4" s="18">
        <v>90.2</v>
      </c>
      <c r="W4" s="18">
        <v>90</v>
      </c>
      <c r="X4" s="18">
        <v>90</v>
      </c>
      <c r="Y4" s="18">
        <v>90</v>
      </c>
      <c r="Z4" s="18">
        <v>90</v>
      </c>
      <c r="AA4" s="18">
        <v>90</v>
      </c>
      <c r="AB4" s="18">
        <v>90</v>
      </c>
      <c r="AC4" s="18">
        <v>88</v>
      </c>
      <c r="AD4" s="18">
        <v>88</v>
      </c>
      <c r="AE4" s="18">
        <v>88</v>
      </c>
      <c r="AF4" s="18">
        <v>90</v>
      </c>
      <c r="AG4" s="18">
        <v>89.5</v>
      </c>
      <c r="AH4" s="18">
        <v>90</v>
      </c>
      <c r="AI4" s="18"/>
      <c r="AJ4" s="18"/>
      <c r="AK4" s="18"/>
      <c r="AL4" s="18">
        <v>90</v>
      </c>
      <c r="AM4" s="18"/>
      <c r="AN4" s="18"/>
      <c r="AO4" s="27">
        <v>90</v>
      </c>
      <c r="AP4" s="27">
        <v>90</v>
      </c>
      <c r="AQ4" s="27">
        <v>90</v>
      </c>
      <c r="AR4" s="46">
        <v>95</v>
      </c>
      <c r="AS4" s="46">
        <v>93</v>
      </c>
      <c r="AT4" s="46">
        <v>92.5</v>
      </c>
      <c r="AU4" s="46">
        <v>92</v>
      </c>
      <c r="AV4" s="27">
        <v>92</v>
      </c>
      <c r="AW4" s="46">
        <v>92</v>
      </c>
      <c r="AX4" s="46">
        <v>91.5</v>
      </c>
      <c r="AY4" s="46">
        <v>91</v>
      </c>
      <c r="AZ4" s="27">
        <v>91</v>
      </c>
      <c r="BA4" s="27">
        <v>91</v>
      </c>
      <c r="BB4" s="27">
        <v>91</v>
      </c>
      <c r="BC4" s="27">
        <v>91</v>
      </c>
      <c r="BD4" s="27"/>
      <c r="BE4" s="27"/>
      <c r="BF4" s="27"/>
      <c r="BG4" s="27"/>
      <c r="BH4" s="27"/>
      <c r="BI4" s="27"/>
      <c r="BJ4" s="27"/>
      <c r="BK4" s="27">
        <v>91</v>
      </c>
      <c r="BL4" s="27">
        <v>91</v>
      </c>
      <c r="BM4" s="27">
        <v>91</v>
      </c>
      <c r="BN4" s="27">
        <v>45</v>
      </c>
      <c r="BO4" s="41">
        <f>E4-BN4</f>
        <v>49</v>
      </c>
      <c r="BP4" s="26">
        <f>E4-BM4</f>
        <v>3</v>
      </c>
      <c r="BQ4" s="41">
        <f>BM4-BN4</f>
        <v>46</v>
      </c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3">
        <f>BP4/BO4</f>
        <v>0.061224489795918366</v>
      </c>
      <c r="CM4" s="29"/>
      <c r="CN4" s="28"/>
      <c r="CO4" s="29" t="s">
        <v>180</v>
      </c>
      <c r="CP4" s="29" t="s">
        <v>282</v>
      </c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30"/>
      <c r="DC4" s="30" t="s">
        <v>55</v>
      </c>
      <c r="DD4" s="44">
        <v>40310</v>
      </c>
    </row>
    <row r="5" spans="1:108" ht="12.75">
      <c r="A5" s="32">
        <v>2</v>
      </c>
      <c r="B5" s="31" t="s">
        <v>56</v>
      </c>
      <c r="C5" s="27">
        <v>45</v>
      </c>
      <c r="D5" s="27">
        <v>171</v>
      </c>
      <c r="E5" s="27">
        <v>96.9</v>
      </c>
      <c r="F5" s="18"/>
      <c r="G5" s="18"/>
      <c r="H5" s="18"/>
      <c r="I5" s="18"/>
      <c r="J5" s="18"/>
      <c r="K5" s="18"/>
      <c r="L5" s="18"/>
      <c r="M5" s="18"/>
      <c r="N5" s="18">
        <v>96.9</v>
      </c>
      <c r="O5" s="18">
        <v>95.9</v>
      </c>
      <c r="P5" s="18">
        <v>95</v>
      </c>
      <c r="Q5" s="18">
        <v>94.5</v>
      </c>
      <c r="R5" s="18"/>
      <c r="S5" s="18">
        <v>93.9</v>
      </c>
      <c r="T5" s="18">
        <v>93.9</v>
      </c>
      <c r="U5" s="18">
        <v>93</v>
      </c>
      <c r="V5" s="18">
        <v>93</v>
      </c>
      <c r="W5" s="18">
        <v>93</v>
      </c>
      <c r="X5" s="18">
        <v>93</v>
      </c>
      <c r="Y5" s="18">
        <v>93</v>
      </c>
      <c r="Z5" s="18">
        <v>93</v>
      </c>
      <c r="AA5" s="18">
        <v>93</v>
      </c>
      <c r="AB5" s="18">
        <v>93</v>
      </c>
      <c r="AC5" s="18">
        <v>93</v>
      </c>
      <c r="AD5" s="18">
        <v>93</v>
      </c>
      <c r="AE5" s="18">
        <v>93</v>
      </c>
      <c r="AF5" s="18">
        <v>93</v>
      </c>
      <c r="AG5" s="18"/>
      <c r="AH5" s="18"/>
      <c r="AI5" s="18"/>
      <c r="AJ5" s="18"/>
      <c r="AK5" s="18"/>
      <c r="AL5" s="18"/>
      <c r="AM5" s="18"/>
      <c r="AN5" s="18"/>
      <c r="AO5" s="27">
        <v>93</v>
      </c>
      <c r="AP5" s="27">
        <v>93</v>
      </c>
      <c r="AQ5" s="27">
        <v>93</v>
      </c>
      <c r="AR5" s="27">
        <v>93</v>
      </c>
      <c r="AS5" s="27">
        <v>93</v>
      </c>
      <c r="AT5" s="27">
        <v>93</v>
      </c>
      <c r="AU5" s="27">
        <v>93</v>
      </c>
      <c r="AV5" s="27">
        <v>93</v>
      </c>
      <c r="AW5" s="27">
        <v>93</v>
      </c>
      <c r="AX5" s="27">
        <v>93</v>
      </c>
      <c r="AY5" s="27">
        <v>93</v>
      </c>
      <c r="AZ5" s="27">
        <v>93</v>
      </c>
      <c r="BA5" s="27">
        <v>93</v>
      </c>
      <c r="BB5" s="27">
        <v>93</v>
      </c>
      <c r="BC5" s="27">
        <v>93</v>
      </c>
      <c r="BD5" s="27"/>
      <c r="BE5" s="27"/>
      <c r="BF5" s="27"/>
      <c r="BG5" s="27"/>
      <c r="BH5" s="27"/>
      <c r="BI5" s="27"/>
      <c r="BJ5" s="27"/>
      <c r="BK5" s="27">
        <v>93</v>
      </c>
      <c r="BL5" s="27">
        <v>93</v>
      </c>
      <c r="BM5" s="27">
        <v>93</v>
      </c>
      <c r="BN5" s="27">
        <v>60</v>
      </c>
      <c r="BO5" s="41">
        <f aca="true" t="shared" si="0" ref="BO5:BO12">E5-BN5</f>
        <v>36.900000000000006</v>
      </c>
      <c r="BP5" s="26">
        <f aca="true" t="shared" si="1" ref="BP5:BP14">E5-BM5</f>
        <v>3.9000000000000057</v>
      </c>
      <c r="BQ5" s="41">
        <f aca="true" t="shared" si="2" ref="BQ5:BQ14">BM5-BN5</f>
        <v>33</v>
      </c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3">
        <f aca="true" t="shared" si="3" ref="CL5:CL12">BP5/BO5</f>
        <v>0.10569105691056924</v>
      </c>
      <c r="CM5" s="29"/>
      <c r="CN5" s="28"/>
      <c r="CO5" s="29" t="s">
        <v>57</v>
      </c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30" t="s">
        <v>58</v>
      </c>
      <c r="DC5" s="30" t="s">
        <v>59</v>
      </c>
      <c r="DD5" s="44">
        <v>40322</v>
      </c>
    </row>
    <row r="6" spans="1:108" ht="12.75" customHeight="1">
      <c r="A6" s="32">
        <v>3</v>
      </c>
      <c r="B6" s="31" t="s">
        <v>313</v>
      </c>
      <c r="C6" s="27">
        <v>25</v>
      </c>
      <c r="D6" s="27">
        <v>172</v>
      </c>
      <c r="E6" s="27">
        <v>106.7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>
        <v>106.7</v>
      </c>
      <c r="BE6" s="27">
        <v>105</v>
      </c>
      <c r="BF6" s="46">
        <v>103.5</v>
      </c>
      <c r="BG6" s="49"/>
      <c r="BH6" s="46">
        <v>101.8</v>
      </c>
      <c r="BI6" s="46">
        <v>100.1</v>
      </c>
      <c r="BJ6" s="46">
        <v>99.7</v>
      </c>
      <c r="BK6" s="27">
        <v>99.7</v>
      </c>
      <c r="BL6" s="46">
        <v>99</v>
      </c>
      <c r="BM6" s="46">
        <v>97.5</v>
      </c>
      <c r="BN6" s="27">
        <v>75</v>
      </c>
      <c r="BO6" s="41">
        <f t="shared" si="0"/>
        <v>31.700000000000003</v>
      </c>
      <c r="BP6" s="26">
        <f t="shared" si="1"/>
        <v>9.200000000000003</v>
      </c>
      <c r="BQ6" s="41">
        <f t="shared" si="2"/>
        <v>22.5</v>
      </c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3">
        <f t="shared" si="3"/>
        <v>0.29022082018927453</v>
      </c>
      <c r="CM6" s="29"/>
      <c r="CN6" s="28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30"/>
      <c r="DC6" s="30" t="s">
        <v>314</v>
      </c>
      <c r="DD6" s="44">
        <v>40653</v>
      </c>
    </row>
    <row r="7" spans="1:108" ht="13.5" customHeight="1">
      <c r="A7" s="32">
        <v>4</v>
      </c>
      <c r="B7" s="31" t="s">
        <v>294</v>
      </c>
      <c r="C7" s="27">
        <v>27</v>
      </c>
      <c r="D7" s="27">
        <v>178</v>
      </c>
      <c r="E7" s="27">
        <v>117.7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27"/>
      <c r="AP7" s="27"/>
      <c r="AQ7" s="27"/>
      <c r="AR7" s="27"/>
      <c r="AS7" s="27"/>
      <c r="AT7" s="27"/>
      <c r="AU7" s="27"/>
      <c r="AV7" s="27"/>
      <c r="AW7" s="27"/>
      <c r="AX7" s="46"/>
      <c r="AY7" s="27">
        <v>117.7</v>
      </c>
      <c r="AZ7" s="46">
        <v>117.7</v>
      </c>
      <c r="BA7" s="46">
        <v>117.2</v>
      </c>
      <c r="BB7" s="46">
        <v>117</v>
      </c>
      <c r="BC7" s="46">
        <v>116.2</v>
      </c>
      <c r="BD7" s="46">
        <v>114.4</v>
      </c>
      <c r="BE7" s="49"/>
      <c r="BF7" s="46">
        <v>113.6</v>
      </c>
      <c r="BG7" s="49"/>
      <c r="BH7" s="46">
        <v>113.4</v>
      </c>
      <c r="BI7" s="49"/>
      <c r="BJ7" s="49">
        <v>112.8</v>
      </c>
      <c r="BK7" s="54">
        <v>114</v>
      </c>
      <c r="BL7" s="58">
        <v>114</v>
      </c>
      <c r="BM7" s="46">
        <v>113</v>
      </c>
      <c r="BN7" s="27">
        <v>85</v>
      </c>
      <c r="BO7" s="41">
        <f t="shared" si="0"/>
        <v>32.7</v>
      </c>
      <c r="BP7" s="26">
        <f t="shared" si="1"/>
        <v>4.700000000000003</v>
      </c>
      <c r="BQ7" s="41">
        <f t="shared" si="2"/>
        <v>28</v>
      </c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3">
        <f t="shared" si="3"/>
        <v>0.14373088685015298</v>
      </c>
      <c r="CM7" s="29"/>
      <c r="CN7" s="28"/>
      <c r="CO7" s="47" t="s">
        <v>295</v>
      </c>
      <c r="CP7" s="47" t="s">
        <v>337</v>
      </c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30" t="s">
        <v>296</v>
      </c>
      <c r="DC7" s="30" t="s">
        <v>297</v>
      </c>
      <c r="DD7" s="44"/>
    </row>
    <row r="8" spans="1:108" ht="14.25" customHeight="1">
      <c r="A8" s="32">
        <v>5</v>
      </c>
      <c r="B8" s="31" t="s">
        <v>137</v>
      </c>
      <c r="C8" s="27">
        <v>27</v>
      </c>
      <c r="D8" s="27">
        <v>172</v>
      </c>
      <c r="E8" s="27">
        <v>95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>
        <v>94</v>
      </c>
      <c r="U8" s="18">
        <v>93</v>
      </c>
      <c r="V8" s="18">
        <v>93</v>
      </c>
      <c r="W8" s="18">
        <v>93</v>
      </c>
      <c r="X8" s="18">
        <v>93</v>
      </c>
      <c r="Y8" s="18">
        <v>93</v>
      </c>
      <c r="Z8" s="18">
        <v>93</v>
      </c>
      <c r="AA8" s="18">
        <f>U8+1</f>
        <v>94</v>
      </c>
      <c r="AB8" s="18">
        <v>94</v>
      </c>
      <c r="AC8" s="18">
        <v>95</v>
      </c>
      <c r="AD8" s="18">
        <f>95+1</f>
        <v>96</v>
      </c>
      <c r="AE8" s="18">
        <f>96+1</f>
        <v>97</v>
      </c>
      <c r="AF8" s="18"/>
      <c r="AG8" s="18"/>
      <c r="AH8" s="18"/>
      <c r="AI8" s="18"/>
      <c r="AJ8" s="18"/>
      <c r="AK8" s="18"/>
      <c r="AL8" s="18"/>
      <c r="AM8" s="18"/>
      <c r="AN8" s="18"/>
      <c r="AO8" s="27">
        <v>97</v>
      </c>
      <c r="AP8" s="27">
        <v>97</v>
      </c>
      <c r="AQ8" s="27">
        <v>97</v>
      </c>
      <c r="AR8" s="27">
        <v>97</v>
      </c>
      <c r="AS8" s="27">
        <v>97</v>
      </c>
      <c r="AT8" s="27">
        <v>97</v>
      </c>
      <c r="AU8" s="27">
        <v>97</v>
      </c>
      <c r="AV8" s="27">
        <v>97</v>
      </c>
      <c r="AW8" s="27">
        <v>97</v>
      </c>
      <c r="AX8" s="27">
        <v>97</v>
      </c>
      <c r="AY8" s="27">
        <v>97</v>
      </c>
      <c r="AZ8" s="27">
        <v>97</v>
      </c>
      <c r="BA8" s="27">
        <v>97</v>
      </c>
      <c r="BB8" s="27">
        <v>97</v>
      </c>
      <c r="BC8" s="27">
        <v>97</v>
      </c>
      <c r="BD8" s="27"/>
      <c r="BE8" s="27"/>
      <c r="BF8" s="27"/>
      <c r="BG8" s="27"/>
      <c r="BH8" s="27"/>
      <c r="BI8" s="27"/>
      <c r="BJ8" s="27"/>
      <c r="BK8" s="27">
        <v>97</v>
      </c>
      <c r="BL8" s="27">
        <v>97</v>
      </c>
      <c r="BM8" s="27">
        <v>97</v>
      </c>
      <c r="BN8" s="27">
        <v>70</v>
      </c>
      <c r="BO8" s="41">
        <f t="shared" si="0"/>
        <v>25</v>
      </c>
      <c r="BP8" s="26">
        <f t="shared" si="1"/>
        <v>-2</v>
      </c>
      <c r="BQ8" s="41">
        <f t="shared" si="2"/>
        <v>27</v>
      </c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3">
        <f t="shared" si="3"/>
        <v>-0.08</v>
      </c>
      <c r="CM8" s="29">
        <f>E8</f>
        <v>95</v>
      </c>
      <c r="CN8" s="28"/>
      <c r="CO8" s="29" t="s">
        <v>138</v>
      </c>
      <c r="CP8" s="29" t="s">
        <v>138</v>
      </c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30"/>
      <c r="DC8" s="30" t="s">
        <v>139</v>
      </c>
      <c r="DD8" s="44">
        <v>40309</v>
      </c>
    </row>
    <row r="9" spans="1:108" ht="12.75">
      <c r="A9" s="32">
        <v>6</v>
      </c>
      <c r="B9" s="31" t="s">
        <v>49</v>
      </c>
      <c r="C9" s="27">
        <v>22</v>
      </c>
      <c r="D9" s="27">
        <v>170</v>
      </c>
      <c r="E9" s="27">
        <v>99.4</v>
      </c>
      <c r="F9" s="18">
        <v>95</v>
      </c>
      <c r="G9" s="18">
        <v>94.8</v>
      </c>
      <c r="H9" s="18">
        <v>94</v>
      </c>
      <c r="I9" s="18">
        <v>95</v>
      </c>
      <c r="J9" s="18">
        <v>93.4</v>
      </c>
      <c r="K9" s="18">
        <v>92.5</v>
      </c>
      <c r="L9" s="18">
        <v>91.8</v>
      </c>
      <c r="M9" s="18">
        <v>92</v>
      </c>
      <c r="N9" s="18">
        <v>92</v>
      </c>
      <c r="O9" s="18">
        <v>91</v>
      </c>
      <c r="P9" s="18">
        <v>91</v>
      </c>
      <c r="Q9" s="18">
        <v>90.3</v>
      </c>
      <c r="R9" s="18">
        <v>90.4</v>
      </c>
      <c r="S9" s="18">
        <v>89.7</v>
      </c>
      <c r="T9" s="18">
        <v>87.7</v>
      </c>
      <c r="U9" s="18">
        <v>85.5</v>
      </c>
      <c r="V9" s="18">
        <v>85.5</v>
      </c>
      <c r="W9" s="18">
        <v>85.5</v>
      </c>
      <c r="X9" s="18">
        <v>85.5</v>
      </c>
      <c r="Y9" s="18">
        <v>85.5</v>
      </c>
      <c r="Z9" s="18">
        <v>85.5</v>
      </c>
      <c r="AA9" s="18">
        <v>85</v>
      </c>
      <c r="AB9" s="18">
        <v>85</v>
      </c>
      <c r="AC9" s="18">
        <v>85</v>
      </c>
      <c r="AD9" s="18">
        <v>84.5</v>
      </c>
      <c r="AE9" s="18">
        <v>87.8</v>
      </c>
      <c r="AF9" s="18">
        <v>84</v>
      </c>
      <c r="AG9" s="18">
        <v>84</v>
      </c>
      <c r="AH9" s="18">
        <v>83.7</v>
      </c>
      <c r="AI9" s="18">
        <v>84</v>
      </c>
      <c r="AJ9" s="18">
        <v>83.8</v>
      </c>
      <c r="AK9" s="18">
        <v>83.6</v>
      </c>
      <c r="AL9" s="18">
        <v>83.5</v>
      </c>
      <c r="AM9" s="18"/>
      <c r="AN9" s="18"/>
      <c r="AO9" s="27">
        <v>83.5</v>
      </c>
      <c r="AP9" s="27">
        <v>83.5</v>
      </c>
      <c r="AQ9" s="27">
        <v>83.5</v>
      </c>
      <c r="AR9" s="27">
        <v>83.5</v>
      </c>
      <c r="AS9" s="27">
        <v>83.5</v>
      </c>
      <c r="AT9" s="27">
        <v>83.5</v>
      </c>
      <c r="AU9" s="27">
        <v>83.5</v>
      </c>
      <c r="AV9" s="27">
        <v>83.5</v>
      </c>
      <c r="AW9" s="27">
        <v>83.5</v>
      </c>
      <c r="AX9" s="27">
        <v>83.5</v>
      </c>
      <c r="AY9" s="27">
        <v>83.5</v>
      </c>
      <c r="AZ9" s="27">
        <v>83.5</v>
      </c>
      <c r="BA9" s="27">
        <v>83.5</v>
      </c>
      <c r="BB9" s="27">
        <v>83.5</v>
      </c>
      <c r="BC9" s="27">
        <v>83.5</v>
      </c>
      <c r="BD9" s="27"/>
      <c r="BE9" s="27"/>
      <c r="BF9" s="27"/>
      <c r="BG9" s="27"/>
      <c r="BH9" s="27"/>
      <c r="BI9" s="27"/>
      <c r="BJ9" s="27"/>
      <c r="BK9" s="27">
        <v>83.5</v>
      </c>
      <c r="BL9" s="27">
        <v>83.5</v>
      </c>
      <c r="BM9" s="27">
        <v>83.5</v>
      </c>
      <c r="BN9" s="27">
        <v>70</v>
      </c>
      <c r="BO9" s="41">
        <f t="shared" si="0"/>
        <v>29.400000000000006</v>
      </c>
      <c r="BP9" s="26">
        <f t="shared" si="1"/>
        <v>15.900000000000006</v>
      </c>
      <c r="BQ9" s="41">
        <f t="shared" si="2"/>
        <v>13.5</v>
      </c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3">
        <f t="shared" si="3"/>
        <v>0.5408163265306123</v>
      </c>
      <c r="CM9" s="29">
        <f>E9</f>
        <v>99.4</v>
      </c>
      <c r="CN9" s="28">
        <f>AK9-AJ9</f>
        <v>-0.20000000000000284</v>
      </c>
      <c r="CO9" s="29" t="s">
        <v>50</v>
      </c>
      <c r="CP9" s="29" t="s">
        <v>182</v>
      </c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30" t="s">
        <v>51</v>
      </c>
      <c r="DC9" s="30" t="s">
        <v>52</v>
      </c>
      <c r="DD9" s="44" t="s">
        <v>53</v>
      </c>
    </row>
    <row r="10" spans="1:108" ht="12.75">
      <c r="A10" s="32">
        <v>7</v>
      </c>
      <c r="B10" s="31" t="s">
        <v>81</v>
      </c>
      <c r="C10" s="27">
        <v>28</v>
      </c>
      <c r="D10" s="27">
        <v>153</v>
      </c>
      <c r="E10" s="27">
        <v>67.5</v>
      </c>
      <c r="F10" s="18">
        <v>67.5</v>
      </c>
      <c r="G10" s="18">
        <v>67.5</v>
      </c>
      <c r="H10" s="18">
        <v>67.5</v>
      </c>
      <c r="I10" s="18">
        <v>67.5</v>
      </c>
      <c r="J10" s="18">
        <v>67.5</v>
      </c>
      <c r="K10" s="18">
        <v>67.5</v>
      </c>
      <c r="L10" s="18">
        <v>67.5</v>
      </c>
      <c r="M10" s="18">
        <v>67.5</v>
      </c>
      <c r="N10" s="18">
        <v>67</v>
      </c>
      <c r="O10" s="18">
        <v>65</v>
      </c>
      <c r="P10" s="18">
        <v>65</v>
      </c>
      <c r="Q10" s="18">
        <v>66</v>
      </c>
      <c r="R10" s="18">
        <v>65</v>
      </c>
      <c r="S10" s="18">
        <v>65</v>
      </c>
      <c r="T10" s="18">
        <v>65</v>
      </c>
      <c r="U10" s="18">
        <v>64</v>
      </c>
      <c r="V10" s="18">
        <v>64</v>
      </c>
      <c r="W10" s="18">
        <v>64</v>
      </c>
      <c r="X10" s="18"/>
      <c r="Y10" s="18"/>
      <c r="Z10" s="18">
        <v>67</v>
      </c>
      <c r="AA10" s="18">
        <f>Z10+1</f>
        <v>68</v>
      </c>
      <c r="AB10" s="18">
        <v>69</v>
      </c>
      <c r="AC10" s="18">
        <v>69</v>
      </c>
      <c r="AD10" s="18">
        <v>69</v>
      </c>
      <c r="AE10" s="18">
        <f>AD10+1</f>
        <v>70</v>
      </c>
      <c r="AF10" s="18">
        <v>70</v>
      </c>
      <c r="AG10" s="18"/>
      <c r="AH10" s="18"/>
      <c r="AI10" s="18"/>
      <c r="AJ10" s="18"/>
      <c r="AK10" s="18"/>
      <c r="AL10" s="18">
        <v>70</v>
      </c>
      <c r="AM10" s="18">
        <v>70</v>
      </c>
      <c r="AN10" s="18">
        <v>68</v>
      </c>
      <c r="AO10" s="27">
        <v>68</v>
      </c>
      <c r="AP10" s="27">
        <v>68</v>
      </c>
      <c r="AQ10" s="27">
        <v>68</v>
      </c>
      <c r="AR10" s="27">
        <v>68</v>
      </c>
      <c r="AS10" s="27">
        <v>68</v>
      </c>
      <c r="AT10" s="27">
        <v>68</v>
      </c>
      <c r="AU10" s="27">
        <v>68</v>
      </c>
      <c r="AV10" s="27">
        <v>68</v>
      </c>
      <c r="AW10" s="27">
        <v>68</v>
      </c>
      <c r="AX10" s="27">
        <v>68</v>
      </c>
      <c r="AY10" s="27">
        <v>68</v>
      </c>
      <c r="AZ10" s="27">
        <v>68</v>
      </c>
      <c r="BA10" s="27">
        <v>68</v>
      </c>
      <c r="BB10" s="27">
        <v>68</v>
      </c>
      <c r="BC10" s="27">
        <v>68</v>
      </c>
      <c r="BD10" s="27"/>
      <c r="BE10" s="27"/>
      <c r="BF10" s="27"/>
      <c r="BG10" s="27"/>
      <c r="BH10" s="27"/>
      <c r="BI10" s="27"/>
      <c r="BJ10" s="27"/>
      <c r="BK10" s="27">
        <v>68</v>
      </c>
      <c r="BL10" s="27">
        <v>68</v>
      </c>
      <c r="BM10" s="54">
        <v>70</v>
      </c>
      <c r="BN10" s="27">
        <v>55</v>
      </c>
      <c r="BO10" s="41">
        <f t="shared" si="0"/>
        <v>12.5</v>
      </c>
      <c r="BP10" s="26">
        <f t="shared" si="1"/>
        <v>-2.5</v>
      </c>
      <c r="BQ10" s="41">
        <f t="shared" si="2"/>
        <v>15</v>
      </c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3">
        <f t="shared" si="3"/>
        <v>-0.2</v>
      </c>
      <c r="CM10" s="29"/>
      <c r="CN10" s="28"/>
      <c r="CO10" s="29" t="s">
        <v>82</v>
      </c>
      <c r="CP10" s="29" t="s">
        <v>152</v>
      </c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30"/>
      <c r="DC10" s="30" t="s">
        <v>83</v>
      </c>
      <c r="DD10" s="44">
        <v>40304</v>
      </c>
    </row>
    <row r="11" spans="1:108" ht="12.75">
      <c r="A11" s="32">
        <v>8</v>
      </c>
      <c r="B11" s="31" t="s">
        <v>194</v>
      </c>
      <c r="C11" s="27">
        <v>25</v>
      </c>
      <c r="D11" s="27">
        <v>165</v>
      </c>
      <c r="E11" s="27">
        <v>70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70</v>
      </c>
      <c r="AB11" s="18">
        <v>70</v>
      </c>
      <c r="AC11" s="18">
        <v>71</v>
      </c>
      <c r="AD11" s="18">
        <v>69</v>
      </c>
      <c r="AE11" s="18">
        <v>69</v>
      </c>
      <c r="AF11" s="18">
        <v>68.5</v>
      </c>
      <c r="AG11" s="18"/>
      <c r="AH11" s="18"/>
      <c r="AI11" s="18"/>
      <c r="AJ11" s="18"/>
      <c r="AK11" s="18"/>
      <c r="AL11" s="18"/>
      <c r="AM11" s="18"/>
      <c r="AN11" s="18"/>
      <c r="AO11" s="27">
        <v>68.5</v>
      </c>
      <c r="AP11" s="27">
        <v>68.5</v>
      </c>
      <c r="AQ11" s="27">
        <v>68.5</v>
      </c>
      <c r="AR11" s="27">
        <v>68.5</v>
      </c>
      <c r="AS11" s="27">
        <v>68.5</v>
      </c>
      <c r="AT11" s="27">
        <v>68.5</v>
      </c>
      <c r="AU11" s="27">
        <v>68.5</v>
      </c>
      <c r="AV11" s="27">
        <v>68.5</v>
      </c>
      <c r="AW11" s="27">
        <v>68.5</v>
      </c>
      <c r="AX11" s="27">
        <v>68.5</v>
      </c>
      <c r="AY11" s="27">
        <v>68.5</v>
      </c>
      <c r="AZ11" s="27">
        <v>68.5</v>
      </c>
      <c r="BA11" s="27">
        <v>68.5</v>
      </c>
      <c r="BB11" s="27">
        <v>68.5</v>
      </c>
      <c r="BC11" s="27">
        <v>68.5</v>
      </c>
      <c r="BD11" s="27"/>
      <c r="BE11" s="27"/>
      <c r="BF11" s="27"/>
      <c r="BG11" s="27"/>
      <c r="BH11" s="27"/>
      <c r="BI11" s="27"/>
      <c r="BJ11" s="27"/>
      <c r="BK11" s="27">
        <v>68.5</v>
      </c>
      <c r="BL11" s="27">
        <v>68.5</v>
      </c>
      <c r="BM11" s="27">
        <v>68.5</v>
      </c>
      <c r="BN11" s="27">
        <v>57</v>
      </c>
      <c r="BO11" s="41">
        <f t="shared" si="0"/>
        <v>13</v>
      </c>
      <c r="BP11" s="26">
        <f t="shared" si="1"/>
        <v>1.5</v>
      </c>
      <c r="BQ11" s="41">
        <f t="shared" si="2"/>
        <v>11.5</v>
      </c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3">
        <f t="shared" si="3"/>
        <v>0.11538461538461539</v>
      </c>
      <c r="CM11" s="29"/>
      <c r="CN11" s="28"/>
      <c r="CO11" s="29" t="s">
        <v>203</v>
      </c>
      <c r="CP11" s="29" t="s">
        <v>214</v>
      </c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30" t="s">
        <v>195</v>
      </c>
      <c r="DC11" s="30" t="s">
        <v>196</v>
      </c>
      <c r="DD11" s="44">
        <v>40415</v>
      </c>
    </row>
    <row r="12" spans="1:108" ht="12.75">
      <c r="A12" s="32">
        <v>9</v>
      </c>
      <c r="B12" s="31" t="s">
        <v>284</v>
      </c>
      <c r="C12" s="27">
        <v>27</v>
      </c>
      <c r="D12" s="27">
        <v>177</v>
      </c>
      <c r="E12" s="27">
        <v>96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7"/>
      <c r="AP12" s="27"/>
      <c r="AQ12" s="27"/>
      <c r="AR12" s="27"/>
      <c r="AS12" s="27"/>
      <c r="AT12" s="27"/>
      <c r="AU12" s="27"/>
      <c r="AV12" s="27">
        <v>96</v>
      </c>
      <c r="AW12" s="27">
        <v>96</v>
      </c>
      <c r="AX12" s="46">
        <v>96</v>
      </c>
      <c r="AY12" s="27">
        <v>96</v>
      </c>
      <c r="AZ12" s="46">
        <v>95.5</v>
      </c>
      <c r="BA12" s="27">
        <v>95.5</v>
      </c>
      <c r="BB12" s="27">
        <v>95.5</v>
      </c>
      <c r="BC12" s="27">
        <v>95.5</v>
      </c>
      <c r="BD12" s="27"/>
      <c r="BE12" s="27"/>
      <c r="BF12" s="27"/>
      <c r="BG12" s="27"/>
      <c r="BH12" s="27"/>
      <c r="BI12" s="27"/>
      <c r="BJ12" s="27"/>
      <c r="BK12" s="27">
        <v>95.5</v>
      </c>
      <c r="BL12" s="27">
        <v>95.5</v>
      </c>
      <c r="BM12" s="27">
        <v>95.5</v>
      </c>
      <c r="BN12" s="27">
        <v>85</v>
      </c>
      <c r="BO12" s="41">
        <f t="shared" si="0"/>
        <v>11</v>
      </c>
      <c r="BP12" s="26">
        <f t="shared" si="1"/>
        <v>0.5</v>
      </c>
      <c r="BQ12" s="41">
        <f t="shared" si="2"/>
        <v>10.5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3">
        <f t="shared" si="3"/>
        <v>0.045454545454545456</v>
      </c>
      <c r="CM12" s="29"/>
      <c r="CN12" s="28"/>
      <c r="CO12" s="29" t="s">
        <v>285</v>
      </c>
      <c r="CP12" s="29" t="s">
        <v>293</v>
      </c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30" t="s">
        <v>287</v>
      </c>
      <c r="DC12" s="30" t="s">
        <v>286</v>
      </c>
      <c r="DD12" s="44">
        <v>40602</v>
      </c>
    </row>
    <row r="13" spans="1:108" ht="12.75">
      <c r="A13" s="32">
        <v>10</v>
      </c>
      <c r="B13" s="31" t="s">
        <v>355</v>
      </c>
      <c r="C13" s="27">
        <v>30</v>
      </c>
      <c r="D13" s="27">
        <v>168</v>
      </c>
      <c r="E13" s="27">
        <v>77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27"/>
      <c r="AP13" s="27"/>
      <c r="AQ13" s="27"/>
      <c r="AR13" s="27"/>
      <c r="AS13" s="27"/>
      <c r="AT13" s="27"/>
      <c r="AU13" s="27"/>
      <c r="AV13" s="27"/>
      <c r="AW13" s="27"/>
      <c r="AX13" s="46"/>
      <c r="AY13" s="27"/>
      <c r="AZ13" s="46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58">
        <v>77</v>
      </c>
      <c r="BL13" s="27">
        <v>77</v>
      </c>
      <c r="BM13" s="27">
        <v>77</v>
      </c>
      <c r="BN13" s="27">
        <v>60</v>
      </c>
      <c r="BO13" s="41">
        <f>E13-BN13</f>
        <v>17</v>
      </c>
      <c r="BP13" s="26">
        <f t="shared" si="1"/>
        <v>0</v>
      </c>
      <c r="BQ13" s="41">
        <f t="shared" si="2"/>
        <v>17</v>
      </c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3">
        <f>BP13/BO13</f>
        <v>0</v>
      </c>
      <c r="CM13" s="29"/>
      <c r="CN13" s="28"/>
      <c r="CO13" s="29" t="s">
        <v>347</v>
      </c>
      <c r="CP13" s="29" t="s">
        <v>347</v>
      </c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30" t="s">
        <v>348</v>
      </c>
      <c r="DC13" s="30" t="s">
        <v>349</v>
      </c>
      <c r="DD13" s="44">
        <v>40700</v>
      </c>
    </row>
    <row r="14" spans="1:108" ht="12.75">
      <c r="A14" s="32">
        <v>11</v>
      </c>
      <c r="B14" s="31" t="s">
        <v>350</v>
      </c>
      <c r="C14" s="27">
        <v>32</v>
      </c>
      <c r="D14" s="27">
        <v>167</v>
      </c>
      <c r="E14" s="27">
        <v>75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27"/>
      <c r="AP14" s="27"/>
      <c r="AQ14" s="27"/>
      <c r="AR14" s="27"/>
      <c r="AS14" s="27"/>
      <c r="AT14" s="27"/>
      <c r="AU14" s="27"/>
      <c r="AV14" s="27"/>
      <c r="AW14" s="27"/>
      <c r="AX14" s="46"/>
      <c r="AY14" s="27"/>
      <c r="AZ14" s="46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46">
        <v>73</v>
      </c>
      <c r="BL14" s="27">
        <v>73</v>
      </c>
      <c r="BM14" s="27">
        <v>73</v>
      </c>
      <c r="BN14" s="27">
        <v>59</v>
      </c>
      <c r="BO14" s="41">
        <f>E14-BN14</f>
        <v>16</v>
      </c>
      <c r="BP14" s="26">
        <f t="shared" si="1"/>
        <v>2</v>
      </c>
      <c r="BQ14" s="41">
        <f t="shared" si="2"/>
        <v>14</v>
      </c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3">
        <f>BP14/BO14</f>
        <v>0.125</v>
      </c>
      <c r="CM14" s="29"/>
      <c r="CN14" s="28"/>
      <c r="CO14" s="29" t="s">
        <v>351</v>
      </c>
      <c r="CP14" s="29" t="s">
        <v>351</v>
      </c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30" t="s">
        <v>352</v>
      </c>
      <c r="DC14" s="30" t="s">
        <v>353</v>
      </c>
      <c r="DD14" s="44">
        <v>40697</v>
      </c>
    </row>
    <row r="15" spans="1:108" ht="18.75">
      <c r="A15" s="66" t="s">
        <v>254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8"/>
    </row>
    <row r="16" spans="1:108" ht="15.75" customHeight="1">
      <c r="A16" s="61">
        <v>12</v>
      </c>
      <c r="B16" s="55" t="s">
        <v>328</v>
      </c>
      <c r="C16" s="49">
        <v>22</v>
      </c>
      <c r="D16" s="49">
        <v>176</v>
      </c>
      <c r="E16" s="49">
        <v>64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6">
        <v>62</v>
      </c>
      <c r="BI16" s="49"/>
      <c r="BJ16" s="49"/>
      <c r="BK16" s="46">
        <v>62</v>
      </c>
      <c r="BL16" s="46">
        <v>60</v>
      </c>
      <c r="BM16" s="27">
        <v>60</v>
      </c>
      <c r="BN16" s="49">
        <v>55</v>
      </c>
      <c r="BO16" s="41">
        <f aca="true" t="shared" si="4" ref="BO16:BO26">E16-BN16</f>
        <v>9</v>
      </c>
      <c r="BP16" s="26">
        <f>E16-BM16</f>
        <v>4</v>
      </c>
      <c r="BQ16" s="41">
        <f>BM16-BN16</f>
        <v>5</v>
      </c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43">
        <f>BP16/BO16</f>
        <v>0.4444444444444444</v>
      </c>
      <c r="CM16" s="56"/>
      <c r="CN16" s="56"/>
      <c r="CO16" s="62" t="s">
        <v>329</v>
      </c>
      <c r="CP16" s="62" t="s">
        <v>359</v>
      </c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 t="s">
        <v>331</v>
      </c>
      <c r="DC16" s="62" t="s">
        <v>330</v>
      </c>
      <c r="DD16" s="62" t="s">
        <v>327</v>
      </c>
    </row>
    <row r="17" spans="1:108" ht="12.75">
      <c r="A17" s="32">
        <v>13</v>
      </c>
      <c r="B17" s="31" t="s">
        <v>148</v>
      </c>
      <c r="C17" s="27">
        <v>21</v>
      </c>
      <c r="D17" s="27">
        <v>164</v>
      </c>
      <c r="E17" s="27">
        <v>62.1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>
        <v>62.1</v>
      </c>
      <c r="Q17" s="18">
        <v>61.1</v>
      </c>
      <c r="R17" s="18"/>
      <c r="S17" s="18">
        <v>60.4</v>
      </c>
      <c r="T17" s="18">
        <v>60.4</v>
      </c>
      <c r="U17" s="18">
        <v>60.4</v>
      </c>
      <c r="V17" s="18">
        <v>60.7</v>
      </c>
      <c r="W17" s="18">
        <v>60.7</v>
      </c>
      <c r="X17" s="18">
        <v>60.07</v>
      </c>
      <c r="Y17" s="18">
        <v>60.7</v>
      </c>
      <c r="Z17" s="18">
        <v>60.7</v>
      </c>
      <c r="AA17" s="18">
        <f>V17+1</f>
        <v>61.7</v>
      </c>
      <c r="AB17" s="18">
        <v>61.7</v>
      </c>
      <c r="AC17" s="18">
        <v>62.7</v>
      </c>
      <c r="AD17" s="18">
        <f>62.7+1</f>
        <v>63.7</v>
      </c>
      <c r="AE17" s="18">
        <f>63.7+1</f>
        <v>64.7</v>
      </c>
      <c r="AF17" s="18"/>
      <c r="AG17" s="18"/>
      <c r="AH17" s="18"/>
      <c r="AI17" s="18"/>
      <c r="AJ17" s="18"/>
      <c r="AK17" s="18"/>
      <c r="AL17" s="18"/>
      <c r="AM17" s="18"/>
      <c r="AN17" s="18"/>
      <c r="AO17" s="27">
        <v>64.7</v>
      </c>
      <c r="AP17" s="27">
        <v>64.7</v>
      </c>
      <c r="AQ17" s="27">
        <v>64.7</v>
      </c>
      <c r="AR17" s="27">
        <v>64.7</v>
      </c>
      <c r="AS17" s="27">
        <v>64.7</v>
      </c>
      <c r="AT17" s="27">
        <v>64.7</v>
      </c>
      <c r="AU17" s="27">
        <v>64.7</v>
      </c>
      <c r="AV17" s="27">
        <v>64.7</v>
      </c>
      <c r="AW17" s="27">
        <v>64.7</v>
      </c>
      <c r="AX17" s="27">
        <v>64.7</v>
      </c>
      <c r="AY17" s="27">
        <v>64.7</v>
      </c>
      <c r="AZ17" s="27">
        <v>64.7</v>
      </c>
      <c r="BA17" s="27">
        <v>64.7</v>
      </c>
      <c r="BB17" s="27">
        <v>64.7</v>
      </c>
      <c r="BC17" s="27">
        <v>64.7</v>
      </c>
      <c r="BD17" s="27"/>
      <c r="BE17" s="27"/>
      <c r="BF17" s="27"/>
      <c r="BG17" s="27"/>
      <c r="BH17" s="27"/>
      <c r="BI17" s="27"/>
      <c r="BJ17" s="27"/>
      <c r="BK17" s="27">
        <v>64.7</v>
      </c>
      <c r="BL17" s="27">
        <v>64.7</v>
      </c>
      <c r="BM17" s="27">
        <v>64.7</v>
      </c>
      <c r="BN17" s="27">
        <v>55</v>
      </c>
      <c r="BO17" s="41">
        <f t="shared" si="4"/>
        <v>7.100000000000001</v>
      </c>
      <c r="BP17" s="26">
        <f aca="true" t="shared" si="5" ref="BP17:BP26">E17-BM17</f>
        <v>-2.6000000000000014</v>
      </c>
      <c r="BQ17" s="41">
        <f aca="true" t="shared" si="6" ref="BQ17:BQ26">BM17-BN17</f>
        <v>9.700000000000003</v>
      </c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3">
        <f aca="true" t="shared" si="7" ref="CL17:CL26">BP17/BO17</f>
        <v>-0.36619718309859167</v>
      </c>
      <c r="CM17" s="29"/>
      <c r="CN17" s="28"/>
      <c r="CO17" s="29" t="s">
        <v>175</v>
      </c>
      <c r="CP17" s="29" t="s">
        <v>164</v>
      </c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30" t="s">
        <v>149</v>
      </c>
      <c r="DC17" s="30" t="s">
        <v>150</v>
      </c>
      <c r="DD17" s="44">
        <v>40337</v>
      </c>
    </row>
    <row r="18" spans="1:108" ht="12.75">
      <c r="A18" s="61">
        <v>14</v>
      </c>
      <c r="B18" s="31" t="s">
        <v>168</v>
      </c>
      <c r="C18" s="27">
        <v>23</v>
      </c>
      <c r="D18" s="27">
        <v>165</v>
      </c>
      <c r="E18" s="27">
        <v>64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64</v>
      </c>
      <c r="V18" s="18">
        <v>64</v>
      </c>
      <c r="W18" s="18">
        <v>64</v>
      </c>
      <c r="X18" s="18">
        <v>62.6</v>
      </c>
      <c r="Y18" s="18">
        <v>62.6</v>
      </c>
      <c r="Z18" s="18">
        <v>62.6</v>
      </c>
      <c r="AA18" s="18">
        <f>X18+1</f>
        <v>63.6</v>
      </c>
      <c r="AB18" s="18">
        <v>63.6</v>
      </c>
      <c r="AC18" s="18">
        <v>64</v>
      </c>
      <c r="AD18" s="18">
        <f>64+1</f>
        <v>65</v>
      </c>
      <c r="AE18" s="18">
        <f>65+1</f>
        <v>66</v>
      </c>
      <c r="AF18" s="18"/>
      <c r="AG18" s="18"/>
      <c r="AH18" s="18"/>
      <c r="AI18" s="18"/>
      <c r="AJ18" s="18"/>
      <c r="AK18" s="18"/>
      <c r="AL18" s="18"/>
      <c r="AM18" s="18"/>
      <c r="AN18" s="18"/>
      <c r="AO18" s="27">
        <f aca="true" t="shared" si="8" ref="AO18:AV18">65+1</f>
        <v>66</v>
      </c>
      <c r="AP18" s="27">
        <f t="shared" si="8"/>
        <v>66</v>
      </c>
      <c r="AQ18" s="27">
        <f t="shared" si="8"/>
        <v>66</v>
      </c>
      <c r="AR18" s="27">
        <f t="shared" si="8"/>
        <v>66</v>
      </c>
      <c r="AS18" s="27">
        <f t="shared" si="8"/>
        <v>66</v>
      </c>
      <c r="AT18" s="27">
        <f t="shared" si="8"/>
        <v>66</v>
      </c>
      <c r="AU18" s="27">
        <f t="shared" si="8"/>
        <v>66</v>
      </c>
      <c r="AV18" s="27">
        <f t="shared" si="8"/>
        <v>66</v>
      </c>
      <c r="AW18" s="27">
        <v>66</v>
      </c>
      <c r="AX18" s="27">
        <v>66</v>
      </c>
      <c r="AY18" s="27">
        <v>66</v>
      </c>
      <c r="AZ18" s="27">
        <v>66</v>
      </c>
      <c r="BA18" s="27">
        <v>66</v>
      </c>
      <c r="BB18" s="27">
        <v>66</v>
      </c>
      <c r="BC18" s="27">
        <v>66</v>
      </c>
      <c r="BD18" s="27"/>
      <c r="BE18" s="27"/>
      <c r="BF18" s="27"/>
      <c r="BG18" s="27"/>
      <c r="BH18" s="27"/>
      <c r="BI18" s="27"/>
      <c r="BJ18" s="27"/>
      <c r="BK18" s="27">
        <v>66</v>
      </c>
      <c r="BL18" s="27">
        <v>66</v>
      </c>
      <c r="BM18" s="27">
        <v>66</v>
      </c>
      <c r="BN18" s="27">
        <v>57</v>
      </c>
      <c r="BO18" s="41">
        <f t="shared" si="4"/>
        <v>7</v>
      </c>
      <c r="BP18" s="26">
        <f t="shared" si="5"/>
        <v>-2</v>
      </c>
      <c r="BQ18" s="41">
        <f t="shared" si="6"/>
        <v>9</v>
      </c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3">
        <f t="shared" si="7"/>
        <v>-0.2857142857142857</v>
      </c>
      <c r="CM18" s="29"/>
      <c r="CN18" s="28"/>
      <c r="CO18" s="29" t="s">
        <v>171</v>
      </c>
      <c r="CP18" s="29" t="s">
        <v>171</v>
      </c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30" t="s">
        <v>169</v>
      </c>
      <c r="DC18" s="30" t="s">
        <v>170</v>
      </c>
      <c r="DD18" s="44">
        <v>40371</v>
      </c>
    </row>
    <row r="19" spans="1:108" ht="12.75">
      <c r="A19" s="32">
        <v>15</v>
      </c>
      <c r="B19" s="31" t="s">
        <v>136</v>
      </c>
      <c r="C19" s="27">
        <v>36</v>
      </c>
      <c r="D19" s="27">
        <v>163</v>
      </c>
      <c r="E19" s="27">
        <v>65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>
        <v>65</v>
      </c>
      <c r="R19" s="18">
        <v>63</v>
      </c>
      <c r="S19" s="18">
        <v>63</v>
      </c>
      <c r="T19" s="18">
        <v>63</v>
      </c>
      <c r="U19" s="18">
        <v>61.5</v>
      </c>
      <c r="V19" s="18">
        <v>62.5</v>
      </c>
      <c r="W19" s="18">
        <v>62.5</v>
      </c>
      <c r="X19" s="18">
        <v>62.5</v>
      </c>
      <c r="Y19" s="18">
        <v>62.5</v>
      </c>
      <c r="Z19" s="18">
        <v>62.5</v>
      </c>
      <c r="AA19" s="18">
        <f>V19+1</f>
        <v>63.5</v>
      </c>
      <c r="AB19" s="18">
        <v>63.5</v>
      </c>
      <c r="AC19" s="18">
        <v>64.5</v>
      </c>
      <c r="AD19" s="18">
        <f>AC19+1</f>
        <v>65.5</v>
      </c>
      <c r="AE19" s="18">
        <f>AD19+1</f>
        <v>66.5</v>
      </c>
      <c r="AF19" s="18"/>
      <c r="AG19" s="18"/>
      <c r="AH19" s="18"/>
      <c r="AI19" s="18"/>
      <c r="AJ19" s="18"/>
      <c r="AK19" s="18"/>
      <c r="AL19" s="18"/>
      <c r="AM19" s="18"/>
      <c r="AN19" s="18"/>
      <c r="AO19" s="27">
        <v>66.5</v>
      </c>
      <c r="AP19" s="27">
        <v>66.5</v>
      </c>
      <c r="AQ19" s="27">
        <v>66.5</v>
      </c>
      <c r="AR19" s="27">
        <v>66.5</v>
      </c>
      <c r="AS19" s="27">
        <v>66.5</v>
      </c>
      <c r="AT19" s="27">
        <v>66.5</v>
      </c>
      <c r="AU19" s="27">
        <v>66.5</v>
      </c>
      <c r="AV19" s="27">
        <v>66.5</v>
      </c>
      <c r="AW19" s="27">
        <v>66.5</v>
      </c>
      <c r="AX19" s="27">
        <v>66.5</v>
      </c>
      <c r="AY19" s="27">
        <v>66.5</v>
      </c>
      <c r="AZ19" s="27">
        <v>66.5</v>
      </c>
      <c r="BA19" s="27">
        <v>66.5</v>
      </c>
      <c r="BB19" s="27">
        <v>66.5</v>
      </c>
      <c r="BC19" s="27">
        <v>66.5</v>
      </c>
      <c r="BD19" s="27"/>
      <c r="BE19" s="27"/>
      <c r="BF19" s="27"/>
      <c r="BG19" s="27"/>
      <c r="BH19" s="27"/>
      <c r="BI19" s="27"/>
      <c r="BJ19" s="27"/>
      <c r="BK19" s="27">
        <v>66.5</v>
      </c>
      <c r="BL19" s="27">
        <v>66.5</v>
      </c>
      <c r="BM19" s="27">
        <v>66.5</v>
      </c>
      <c r="BN19" s="27">
        <v>58</v>
      </c>
      <c r="BO19" s="41">
        <f t="shared" si="4"/>
        <v>7</v>
      </c>
      <c r="BP19" s="26">
        <f t="shared" si="5"/>
        <v>-1.5</v>
      </c>
      <c r="BQ19" s="41">
        <f t="shared" si="6"/>
        <v>8.5</v>
      </c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3">
        <f t="shared" si="7"/>
        <v>-0.21428571428571427</v>
      </c>
      <c r="CM19" s="29"/>
      <c r="CN19" s="28"/>
      <c r="CO19" s="29" t="s">
        <v>176</v>
      </c>
      <c r="CP19" s="29" t="s">
        <v>173</v>
      </c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30" t="s">
        <v>159</v>
      </c>
      <c r="DC19" s="30"/>
      <c r="DD19" s="44"/>
    </row>
    <row r="20" spans="1:108" ht="12.75">
      <c r="A20" s="61">
        <v>16</v>
      </c>
      <c r="B20" s="31" t="s">
        <v>161</v>
      </c>
      <c r="C20" s="27">
        <v>27</v>
      </c>
      <c r="D20" s="27">
        <v>160</v>
      </c>
      <c r="E20" s="27">
        <v>55</v>
      </c>
      <c r="F20" s="18"/>
      <c r="G20" s="18"/>
      <c r="H20" s="18"/>
      <c r="I20" s="18"/>
      <c r="J20" s="18"/>
      <c r="K20" s="18"/>
      <c r="L20" s="18"/>
      <c r="M20" s="18"/>
      <c r="N20" s="18">
        <v>55</v>
      </c>
      <c r="O20" s="18">
        <v>55</v>
      </c>
      <c r="P20" s="18">
        <v>55</v>
      </c>
      <c r="Q20" s="18"/>
      <c r="R20" s="18"/>
      <c r="S20" s="18">
        <v>54.3</v>
      </c>
      <c r="T20" s="18">
        <v>53.7</v>
      </c>
      <c r="U20" s="18">
        <v>53.7</v>
      </c>
      <c r="V20" s="18">
        <v>54</v>
      </c>
      <c r="W20" s="18">
        <v>54</v>
      </c>
      <c r="X20" s="18">
        <v>54</v>
      </c>
      <c r="Y20" s="18">
        <v>54</v>
      </c>
      <c r="Z20" s="18">
        <v>54</v>
      </c>
      <c r="AA20" s="18">
        <f>W20+1</f>
        <v>55</v>
      </c>
      <c r="AB20" s="18">
        <v>55</v>
      </c>
      <c r="AC20" s="18">
        <v>56</v>
      </c>
      <c r="AD20" s="18">
        <f>AC20+1</f>
        <v>57</v>
      </c>
      <c r="AE20" s="18">
        <f>AD20+1</f>
        <v>58</v>
      </c>
      <c r="AF20" s="18"/>
      <c r="AG20" s="18"/>
      <c r="AH20" s="18"/>
      <c r="AI20" s="18"/>
      <c r="AJ20" s="18"/>
      <c r="AK20" s="18"/>
      <c r="AL20" s="18"/>
      <c r="AM20" s="18"/>
      <c r="AN20" s="18"/>
      <c r="AO20" s="27">
        <v>58</v>
      </c>
      <c r="AP20" s="27">
        <v>58</v>
      </c>
      <c r="AQ20" s="27">
        <v>58</v>
      </c>
      <c r="AR20" s="27">
        <v>58</v>
      </c>
      <c r="AS20" s="27">
        <v>58</v>
      </c>
      <c r="AT20" s="27">
        <v>58</v>
      </c>
      <c r="AU20" s="27">
        <v>58</v>
      </c>
      <c r="AV20" s="27">
        <v>58</v>
      </c>
      <c r="AW20" s="27">
        <v>58</v>
      </c>
      <c r="AX20" s="27">
        <v>58</v>
      </c>
      <c r="AY20" s="27">
        <v>58</v>
      </c>
      <c r="AZ20" s="27">
        <v>58</v>
      </c>
      <c r="BA20" s="27">
        <v>58</v>
      </c>
      <c r="BB20" s="27">
        <v>58</v>
      </c>
      <c r="BC20" s="27">
        <v>58</v>
      </c>
      <c r="BD20" s="27"/>
      <c r="BE20" s="27"/>
      <c r="BF20" s="27"/>
      <c r="BG20" s="27"/>
      <c r="BH20" s="27"/>
      <c r="BI20" s="27"/>
      <c r="BJ20" s="27"/>
      <c r="BK20" s="27">
        <v>58</v>
      </c>
      <c r="BL20" s="27">
        <v>58</v>
      </c>
      <c r="BM20" s="27">
        <v>58</v>
      </c>
      <c r="BN20" s="27">
        <v>50</v>
      </c>
      <c r="BO20" s="41">
        <f t="shared" si="4"/>
        <v>5</v>
      </c>
      <c r="BP20" s="26">
        <f t="shared" si="5"/>
        <v>-3</v>
      </c>
      <c r="BQ20" s="41">
        <f t="shared" si="6"/>
        <v>8</v>
      </c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3">
        <f t="shared" si="7"/>
        <v>-0.6</v>
      </c>
      <c r="CM20" s="29"/>
      <c r="CN20" s="28"/>
      <c r="CO20" s="29" t="s">
        <v>100</v>
      </c>
      <c r="CP20" s="29" t="s">
        <v>178</v>
      </c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30" t="s">
        <v>121</v>
      </c>
      <c r="DC20" s="30" t="s">
        <v>122</v>
      </c>
      <c r="DD20" s="44">
        <v>40319</v>
      </c>
    </row>
    <row r="21" spans="1:108" ht="12.75">
      <c r="A21" s="32">
        <v>17</v>
      </c>
      <c r="B21" s="31" t="s">
        <v>88</v>
      </c>
      <c r="C21" s="27">
        <v>23</v>
      </c>
      <c r="D21" s="27">
        <v>175</v>
      </c>
      <c r="E21" s="27">
        <v>68</v>
      </c>
      <c r="F21" s="18">
        <v>63</v>
      </c>
      <c r="G21" s="18">
        <v>62.8</v>
      </c>
      <c r="H21" s="18">
        <v>62.5</v>
      </c>
      <c r="I21" s="18">
        <v>62.5</v>
      </c>
      <c r="J21" s="18">
        <v>61</v>
      </c>
      <c r="K21" s="18">
        <v>62.2</v>
      </c>
      <c r="L21" s="18">
        <v>62.2</v>
      </c>
      <c r="M21" s="18">
        <v>61</v>
      </c>
      <c r="N21" s="18">
        <v>61</v>
      </c>
      <c r="O21" s="18">
        <v>59.2</v>
      </c>
      <c r="P21" s="18">
        <v>58.2</v>
      </c>
      <c r="Q21" s="18">
        <v>59.7</v>
      </c>
      <c r="R21" s="18">
        <v>57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>
        <v>68</v>
      </c>
      <c r="AG21" s="18"/>
      <c r="AH21" s="18"/>
      <c r="AI21" s="18"/>
      <c r="AJ21" s="18"/>
      <c r="AK21" s="18"/>
      <c r="AL21" s="18"/>
      <c r="AM21" s="18"/>
      <c r="AN21" s="18"/>
      <c r="AO21" s="27">
        <v>68</v>
      </c>
      <c r="AP21" s="27">
        <v>68</v>
      </c>
      <c r="AQ21" s="27">
        <v>68</v>
      </c>
      <c r="AR21" s="27">
        <v>68</v>
      </c>
      <c r="AS21" s="27">
        <v>68</v>
      </c>
      <c r="AT21" s="27">
        <v>68</v>
      </c>
      <c r="AU21" s="27">
        <v>68</v>
      </c>
      <c r="AV21" s="27">
        <v>68</v>
      </c>
      <c r="AW21" s="27">
        <v>68</v>
      </c>
      <c r="AX21" s="27">
        <v>68</v>
      </c>
      <c r="AY21" s="27">
        <v>68</v>
      </c>
      <c r="AZ21" s="27">
        <v>68</v>
      </c>
      <c r="BA21" s="27">
        <v>68</v>
      </c>
      <c r="BB21" s="27">
        <v>68</v>
      </c>
      <c r="BC21" s="27">
        <v>68</v>
      </c>
      <c r="BD21" s="27"/>
      <c r="BE21" s="27"/>
      <c r="BF21" s="27"/>
      <c r="BG21" s="27"/>
      <c r="BH21" s="27"/>
      <c r="BI21" s="27"/>
      <c r="BJ21" s="27"/>
      <c r="BK21" s="27">
        <v>68</v>
      </c>
      <c r="BL21" s="27">
        <v>68</v>
      </c>
      <c r="BM21" s="27">
        <v>68</v>
      </c>
      <c r="BN21" s="27">
        <v>60</v>
      </c>
      <c r="BO21" s="41">
        <f t="shared" si="4"/>
        <v>8</v>
      </c>
      <c r="BP21" s="26">
        <f t="shared" si="5"/>
        <v>0</v>
      </c>
      <c r="BQ21" s="41">
        <f t="shared" si="6"/>
        <v>8</v>
      </c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>
        <f t="shared" si="7"/>
        <v>0</v>
      </c>
      <c r="CM21" s="29">
        <f>E21</f>
        <v>68</v>
      </c>
      <c r="CN21" s="28"/>
      <c r="CO21" s="29" t="s">
        <v>89</v>
      </c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30"/>
      <c r="DC21" s="30"/>
      <c r="DD21" s="44" t="s">
        <v>53</v>
      </c>
    </row>
    <row r="22" spans="1:108" ht="12.75">
      <c r="A22" s="61">
        <v>18</v>
      </c>
      <c r="B22" s="31" t="s">
        <v>73</v>
      </c>
      <c r="C22" s="27">
        <v>28</v>
      </c>
      <c r="D22" s="27">
        <v>172</v>
      </c>
      <c r="E22" s="27">
        <v>86</v>
      </c>
      <c r="F22" s="18">
        <v>86</v>
      </c>
      <c r="G22" s="18">
        <v>86</v>
      </c>
      <c r="H22" s="18">
        <v>84</v>
      </c>
      <c r="I22" s="18">
        <v>85</v>
      </c>
      <c r="J22" s="18">
        <v>85</v>
      </c>
      <c r="K22" s="18">
        <v>85</v>
      </c>
      <c r="L22" s="18">
        <v>85</v>
      </c>
      <c r="M22" s="18">
        <v>85</v>
      </c>
      <c r="N22" s="18">
        <v>85</v>
      </c>
      <c r="O22" s="18">
        <v>85</v>
      </c>
      <c r="P22" s="18">
        <v>85</v>
      </c>
      <c r="Q22" s="18">
        <v>85</v>
      </c>
      <c r="R22" s="18">
        <v>85</v>
      </c>
      <c r="S22" s="18">
        <v>85</v>
      </c>
      <c r="T22" s="18">
        <v>85</v>
      </c>
      <c r="U22" s="18">
        <v>84</v>
      </c>
      <c r="V22" s="18">
        <v>84</v>
      </c>
      <c r="W22" s="18">
        <v>84</v>
      </c>
      <c r="X22" s="18">
        <v>84</v>
      </c>
      <c r="Y22" s="18">
        <v>85</v>
      </c>
      <c r="Z22" s="18">
        <v>85</v>
      </c>
      <c r="AA22" s="18">
        <v>85</v>
      </c>
      <c r="AB22" s="18">
        <v>85</v>
      </c>
      <c r="AC22" s="18">
        <v>86</v>
      </c>
      <c r="AD22" s="18">
        <v>86</v>
      </c>
      <c r="AE22" s="18">
        <v>86</v>
      </c>
      <c r="AF22" s="18">
        <v>86</v>
      </c>
      <c r="AG22" s="18"/>
      <c r="AH22" s="18"/>
      <c r="AI22" s="18"/>
      <c r="AJ22" s="18"/>
      <c r="AK22" s="18"/>
      <c r="AL22" s="18">
        <v>87</v>
      </c>
      <c r="AM22" s="18">
        <v>87</v>
      </c>
      <c r="AN22" s="18">
        <v>86.5</v>
      </c>
      <c r="AO22" s="27">
        <v>86</v>
      </c>
      <c r="AP22" s="27">
        <v>86</v>
      </c>
      <c r="AQ22" s="27">
        <v>86</v>
      </c>
      <c r="AR22" s="27">
        <v>86</v>
      </c>
      <c r="AS22" s="27">
        <v>86</v>
      </c>
      <c r="AT22" s="27">
        <v>86</v>
      </c>
      <c r="AU22" s="27">
        <v>86</v>
      </c>
      <c r="AV22" s="46">
        <v>84</v>
      </c>
      <c r="AW22" s="27">
        <v>84</v>
      </c>
      <c r="AX22" s="27">
        <v>84</v>
      </c>
      <c r="AY22" s="27">
        <v>84</v>
      </c>
      <c r="AZ22" s="46">
        <v>83</v>
      </c>
      <c r="BA22" s="27">
        <v>83</v>
      </c>
      <c r="BB22" s="27">
        <v>83</v>
      </c>
      <c r="BC22" s="27">
        <v>83</v>
      </c>
      <c r="BD22" s="49"/>
      <c r="BE22" s="49"/>
      <c r="BF22" s="49"/>
      <c r="BG22" s="49"/>
      <c r="BH22" s="49"/>
      <c r="BI22" s="49"/>
      <c r="BJ22" s="49"/>
      <c r="BK22" s="27">
        <v>83</v>
      </c>
      <c r="BL22" s="27">
        <v>83</v>
      </c>
      <c r="BM22" s="27">
        <v>83</v>
      </c>
      <c r="BN22" s="27">
        <v>75</v>
      </c>
      <c r="BO22" s="41">
        <f t="shared" si="4"/>
        <v>11</v>
      </c>
      <c r="BP22" s="26">
        <f t="shared" si="5"/>
        <v>3</v>
      </c>
      <c r="BQ22" s="41">
        <f t="shared" si="6"/>
        <v>8</v>
      </c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3">
        <f t="shared" si="7"/>
        <v>0.2727272727272727</v>
      </c>
      <c r="CM22" s="29">
        <f>E22</f>
        <v>86</v>
      </c>
      <c r="CN22" s="28"/>
      <c r="CO22" s="29" t="s">
        <v>346</v>
      </c>
      <c r="CP22" s="29" t="s">
        <v>345</v>
      </c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30" t="s">
        <v>74</v>
      </c>
      <c r="DC22" s="30" t="s">
        <v>75</v>
      </c>
      <c r="DD22" s="44" t="s">
        <v>53</v>
      </c>
    </row>
    <row r="23" spans="1:108" ht="12.75">
      <c r="A23" s="32">
        <v>19</v>
      </c>
      <c r="B23" s="48" t="s">
        <v>303</v>
      </c>
      <c r="C23" s="27">
        <v>22</v>
      </c>
      <c r="D23" s="27">
        <v>170</v>
      </c>
      <c r="E23" s="27">
        <v>74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27"/>
      <c r="AP23" s="27"/>
      <c r="AQ23" s="27"/>
      <c r="AR23" s="27"/>
      <c r="AS23" s="27"/>
      <c r="AT23" s="27"/>
      <c r="AU23" s="27"/>
      <c r="AV23" s="46"/>
      <c r="AW23" s="27"/>
      <c r="AX23" s="27"/>
      <c r="AY23" s="27">
        <v>74</v>
      </c>
      <c r="AZ23" s="27">
        <v>74</v>
      </c>
      <c r="BA23" s="27">
        <v>74</v>
      </c>
      <c r="BB23" s="46">
        <v>74</v>
      </c>
      <c r="BC23" s="46">
        <v>73</v>
      </c>
      <c r="BD23" s="49"/>
      <c r="BE23" s="49"/>
      <c r="BF23" s="49"/>
      <c r="BG23" s="49"/>
      <c r="BH23" s="49"/>
      <c r="BI23" s="49"/>
      <c r="BJ23" s="54">
        <v>74</v>
      </c>
      <c r="BK23" s="46">
        <v>73.7</v>
      </c>
      <c r="BL23" s="27">
        <v>73.7</v>
      </c>
      <c r="BM23" s="27">
        <v>73.7</v>
      </c>
      <c r="BN23" s="27">
        <v>65</v>
      </c>
      <c r="BO23" s="41">
        <f t="shared" si="4"/>
        <v>9</v>
      </c>
      <c r="BP23" s="26">
        <f t="shared" si="5"/>
        <v>0.29999999999999716</v>
      </c>
      <c r="BQ23" s="41">
        <f t="shared" si="6"/>
        <v>8.700000000000003</v>
      </c>
      <c r="BR23" s="41">
        <f>H23-BQ23</f>
        <v>-8.700000000000003</v>
      </c>
      <c r="BS23" s="26">
        <f>H23-BP23</f>
        <v>-0.29999999999999716</v>
      </c>
      <c r="BT23" s="41">
        <f>BR23-BS23</f>
        <v>-8.400000000000006</v>
      </c>
      <c r="BU23" s="41">
        <f>K23-BT23</f>
        <v>8.400000000000006</v>
      </c>
      <c r="BV23" s="26">
        <f>K23-BS23</f>
        <v>0.29999999999999716</v>
      </c>
      <c r="BW23" s="41">
        <f>BU23-BV23</f>
        <v>8.100000000000009</v>
      </c>
      <c r="BX23" s="41">
        <f>N23-BW23</f>
        <v>-8.100000000000009</v>
      </c>
      <c r="BY23" s="26">
        <f>N23-BV23</f>
        <v>-0.29999999999999716</v>
      </c>
      <c r="BZ23" s="41">
        <f>BX23-BY23</f>
        <v>-7.800000000000011</v>
      </c>
      <c r="CA23" s="41">
        <f>Q23-BZ23</f>
        <v>7.800000000000011</v>
      </c>
      <c r="CB23" s="26">
        <f>Q23-BY23</f>
        <v>0.29999999999999716</v>
      </c>
      <c r="CC23" s="41">
        <f>CA23-CB23</f>
        <v>7.500000000000014</v>
      </c>
      <c r="CD23" s="41">
        <f>T23-CC23</f>
        <v>-7.500000000000014</v>
      </c>
      <c r="CE23" s="26">
        <f>T23-CB23</f>
        <v>-0.29999999999999716</v>
      </c>
      <c r="CF23" s="41">
        <f>CD23-CE23</f>
        <v>-7.200000000000017</v>
      </c>
      <c r="CG23" s="41">
        <f>W23-CF23</f>
        <v>7.200000000000017</v>
      </c>
      <c r="CH23" s="26">
        <f>W23-CE23</f>
        <v>0.29999999999999716</v>
      </c>
      <c r="CI23" s="41">
        <f>CG23-CH23</f>
        <v>6.90000000000002</v>
      </c>
      <c r="CJ23" s="41">
        <f>Z23-CI23</f>
        <v>-6.90000000000002</v>
      </c>
      <c r="CK23" s="26">
        <f>Z23-CH23</f>
        <v>-0.29999999999999716</v>
      </c>
      <c r="CL23" s="43">
        <f t="shared" si="7"/>
        <v>0.03333333333333302</v>
      </c>
      <c r="CM23" s="29"/>
      <c r="CN23" s="28"/>
      <c r="CO23" s="29" t="s">
        <v>304</v>
      </c>
      <c r="CP23" s="29" t="s">
        <v>354</v>
      </c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30" t="s">
        <v>306</v>
      </c>
      <c r="DC23" s="30" t="s">
        <v>305</v>
      </c>
      <c r="DD23" s="44">
        <v>40630</v>
      </c>
    </row>
    <row r="24" spans="1:108" ht="12.75">
      <c r="A24" s="61">
        <v>20</v>
      </c>
      <c r="B24" s="31" t="s">
        <v>209</v>
      </c>
      <c r="C24" s="27">
        <v>25</v>
      </c>
      <c r="D24" s="27">
        <v>178</v>
      </c>
      <c r="E24" s="27">
        <v>74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>
        <v>74</v>
      </c>
      <c r="AG24" s="18">
        <v>71</v>
      </c>
      <c r="AH24" s="18">
        <v>72</v>
      </c>
      <c r="AI24" s="18"/>
      <c r="AJ24" s="18">
        <v>70</v>
      </c>
      <c r="AK24" s="18"/>
      <c r="AL24" s="18">
        <v>69.5</v>
      </c>
      <c r="AM24" s="18">
        <v>70</v>
      </c>
      <c r="AN24" s="18">
        <v>68</v>
      </c>
      <c r="AO24" s="27">
        <v>70</v>
      </c>
      <c r="AP24" s="27">
        <v>69</v>
      </c>
      <c r="AQ24" s="27">
        <v>67</v>
      </c>
      <c r="AR24" s="46">
        <v>70</v>
      </c>
      <c r="AS24" s="46">
        <v>68.5</v>
      </c>
      <c r="AT24" s="46">
        <v>68</v>
      </c>
      <c r="AU24" s="46">
        <v>68</v>
      </c>
      <c r="AV24" s="46">
        <v>67.5</v>
      </c>
      <c r="AW24" s="27">
        <v>67.5</v>
      </c>
      <c r="AX24" s="27">
        <v>67.5</v>
      </c>
      <c r="AY24" s="27">
        <v>67.5</v>
      </c>
      <c r="AZ24" s="27">
        <v>67.5</v>
      </c>
      <c r="BA24" s="27">
        <v>67.5</v>
      </c>
      <c r="BB24" s="27">
        <v>67.5</v>
      </c>
      <c r="BC24" s="27">
        <v>67.5</v>
      </c>
      <c r="BD24" s="49"/>
      <c r="BE24" s="49"/>
      <c r="BF24" s="49"/>
      <c r="BG24" s="49"/>
      <c r="BH24" s="49"/>
      <c r="BI24" s="49"/>
      <c r="BJ24" s="49"/>
      <c r="BK24" s="49">
        <v>67.5</v>
      </c>
      <c r="BL24" s="49">
        <v>67.5</v>
      </c>
      <c r="BM24" s="49">
        <v>67.5</v>
      </c>
      <c r="BN24" s="27">
        <v>60</v>
      </c>
      <c r="BO24" s="41">
        <f t="shared" si="4"/>
        <v>14</v>
      </c>
      <c r="BP24" s="26">
        <f t="shared" si="5"/>
        <v>6.5</v>
      </c>
      <c r="BQ24" s="41">
        <f t="shared" si="6"/>
        <v>7.5</v>
      </c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3">
        <f t="shared" si="7"/>
        <v>0.4642857142857143</v>
      </c>
      <c r="CM24" s="29"/>
      <c r="CN24" s="28"/>
      <c r="CO24" s="29" t="s">
        <v>213</v>
      </c>
      <c r="CP24" s="29" t="s">
        <v>213</v>
      </c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30" t="s">
        <v>210</v>
      </c>
      <c r="DC24" s="30" t="s">
        <v>211</v>
      </c>
      <c r="DD24" s="44" t="s">
        <v>212</v>
      </c>
    </row>
    <row r="25" spans="1:108" ht="12.75">
      <c r="A25" s="32">
        <v>21</v>
      </c>
      <c r="B25" s="31" t="s">
        <v>265</v>
      </c>
      <c r="C25" s="27">
        <v>38</v>
      </c>
      <c r="D25" s="27">
        <v>168</v>
      </c>
      <c r="E25" s="27">
        <v>68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27">
        <v>68</v>
      </c>
      <c r="AP25" s="27">
        <v>68</v>
      </c>
      <c r="AQ25" s="27">
        <v>68</v>
      </c>
      <c r="AR25" s="27">
        <v>68</v>
      </c>
      <c r="AS25" s="46">
        <v>68</v>
      </c>
      <c r="AT25" s="46">
        <v>67.1</v>
      </c>
      <c r="AU25" s="46">
        <v>66.7</v>
      </c>
      <c r="AV25" s="27">
        <v>66.7</v>
      </c>
      <c r="AW25" s="27">
        <v>66.7</v>
      </c>
      <c r="AX25" s="27">
        <v>66.7</v>
      </c>
      <c r="AY25" s="27">
        <v>66.7</v>
      </c>
      <c r="AZ25" s="46">
        <v>65.2</v>
      </c>
      <c r="BA25" s="27">
        <v>65.2</v>
      </c>
      <c r="BB25" s="27">
        <v>65.2</v>
      </c>
      <c r="BC25" s="46">
        <v>65.2</v>
      </c>
      <c r="BD25" s="49"/>
      <c r="BE25" s="49"/>
      <c r="BF25" s="49"/>
      <c r="BG25" s="49"/>
      <c r="BH25" s="49"/>
      <c r="BI25" s="49"/>
      <c r="BJ25" s="49"/>
      <c r="BK25" s="49">
        <v>65.2</v>
      </c>
      <c r="BL25" s="49">
        <v>65.2</v>
      </c>
      <c r="BM25" s="49">
        <v>65.2</v>
      </c>
      <c r="BN25" s="27">
        <v>58</v>
      </c>
      <c r="BO25" s="41">
        <f>E25-BN25</f>
        <v>10</v>
      </c>
      <c r="BP25" s="26">
        <f t="shared" si="5"/>
        <v>2.799999999999997</v>
      </c>
      <c r="BQ25" s="41">
        <f t="shared" si="6"/>
        <v>7.200000000000003</v>
      </c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3">
        <f>BP25/BO25</f>
        <v>0.2799999999999997</v>
      </c>
      <c r="CM25" s="29"/>
      <c r="CN25" s="28"/>
      <c r="CO25" s="29" t="s">
        <v>266</v>
      </c>
      <c r="CP25" s="29" t="s">
        <v>291</v>
      </c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30" t="s">
        <v>195</v>
      </c>
      <c r="DC25" s="30" t="s">
        <v>267</v>
      </c>
      <c r="DD25" s="44" t="s">
        <v>268</v>
      </c>
    </row>
    <row r="26" spans="1:108" ht="12.75">
      <c r="A26" s="32">
        <v>22</v>
      </c>
      <c r="B26" s="31" t="s">
        <v>357</v>
      </c>
      <c r="C26" s="27"/>
      <c r="D26" s="27">
        <v>180</v>
      </c>
      <c r="E26" s="27">
        <v>76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>
        <v>76</v>
      </c>
      <c r="BL26" s="58">
        <v>76</v>
      </c>
      <c r="BM26" s="27">
        <v>76</v>
      </c>
      <c r="BN26" s="27">
        <v>69</v>
      </c>
      <c r="BO26" s="41">
        <f t="shared" si="4"/>
        <v>7</v>
      </c>
      <c r="BP26" s="26">
        <f t="shared" si="5"/>
        <v>0</v>
      </c>
      <c r="BQ26" s="41">
        <f t="shared" si="6"/>
        <v>7</v>
      </c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3">
        <f t="shared" si="7"/>
        <v>0</v>
      </c>
      <c r="CM26" s="29"/>
      <c r="CN26" s="28"/>
      <c r="CO26" s="29" t="s">
        <v>358</v>
      </c>
      <c r="CP26" s="29" t="s">
        <v>358</v>
      </c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30"/>
      <c r="DC26" s="30"/>
      <c r="DD26" s="44"/>
    </row>
    <row r="27" spans="1:108" ht="18.75">
      <c r="A27" s="66" t="s">
        <v>255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8"/>
    </row>
    <row r="28" spans="1:108" ht="12.75">
      <c r="A28" s="32">
        <v>23</v>
      </c>
      <c r="B28" s="31" t="s">
        <v>277</v>
      </c>
      <c r="C28" s="27">
        <v>25</v>
      </c>
      <c r="D28" s="27">
        <v>175</v>
      </c>
      <c r="E28" s="27">
        <v>65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27"/>
      <c r="AP28" s="27"/>
      <c r="AQ28" s="27"/>
      <c r="AR28" s="27"/>
      <c r="AS28" s="27"/>
      <c r="AT28" s="27"/>
      <c r="AU28" s="27"/>
      <c r="AV28" s="46">
        <v>65</v>
      </c>
      <c r="AW28" s="27">
        <v>65</v>
      </c>
      <c r="AX28" s="27">
        <v>65</v>
      </c>
      <c r="AY28" s="27">
        <v>65</v>
      </c>
      <c r="AZ28" s="27">
        <v>65</v>
      </c>
      <c r="BA28" s="27">
        <v>65</v>
      </c>
      <c r="BB28" s="27">
        <v>65</v>
      </c>
      <c r="BC28" s="27">
        <v>65</v>
      </c>
      <c r="BD28" s="49"/>
      <c r="BE28" s="49"/>
      <c r="BF28" s="49"/>
      <c r="BG28" s="49"/>
      <c r="BH28" s="49"/>
      <c r="BI28" s="49"/>
      <c r="BJ28" s="49"/>
      <c r="BK28" s="27">
        <v>65</v>
      </c>
      <c r="BL28" s="27">
        <v>65</v>
      </c>
      <c r="BM28" s="27">
        <v>65</v>
      </c>
      <c r="BN28" s="27">
        <v>58</v>
      </c>
      <c r="BO28" s="41">
        <f>E28-BN28</f>
        <v>7</v>
      </c>
      <c r="BP28" s="26">
        <f>E28-BM28</f>
        <v>0</v>
      </c>
      <c r="BQ28" s="41">
        <f>BM28-BN28</f>
        <v>7</v>
      </c>
      <c r="BR28" s="41">
        <f>H28-BQ28</f>
        <v>-7</v>
      </c>
      <c r="BS28" s="26">
        <f>H28-BP28</f>
        <v>0</v>
      </c>
      <c r="BT28" s="41">
        <f>BR28-BS28</f>
        <v>-7</v>
      </c>
      <c r="BU28" s="41">
        <f>K28-BT28</f>
        <v>7</v>
      </c>
      <c r="BV28" s="26">
        <f>K28-BS28</f>
        <v>0</v>
      </c>
      <c r="BW28" s="41">
        <f>BU28-BV28</f>
        <v>7</v>
      </c>
      <c r="BX28" s="41">
        <f>N28-BW28</f>
        <v>-7</v>
      </c>
      <c r="BY28" s="26">
        <f>N28-BV28</f>
        <v>0</v>
      </c>
      <c r="BZ28" s="41">
        <f>BX28-BY28</f>
        <v>-7</v>
      </c>
      <c r="CA28" s="41">
        <f>Q28-BZ28</f>
        <v>7</v>
      </c>
      <c r="CB28" s="26">
        <f>Q28-BY28</f>
        <v>0</v>
      </c>
      <c r="CC28" s="41">
        <f>CA28-CB28</f>
        <v>7</v>
      </c>
      <c r="CD28" s="41">
        <f>T28-CC28</f>
        <v>-7</v>
      </c>
      <c r="CE28" s="26">
        <f>T28-CB28</f>
        <v>0</v>
      </c>
      <c r="CF28" s="41">
        <f>CD28-CE28</f>
        <v>-7</v>
      </c>
      <c r="CG28" s="41">
        <f>W28-CF28</f>
        <v>7</v>
      </c>
      <c r="CH28" s="26">
        <f>W28-CE28</f>
        <v>0</v>
      </c>
      <c r="CI28" s="41">
        <f>CG28-CH28</f>
        <v>7</v>
      </c>
      <c r="CJ28" s="41">
        <f>Z28-CI28</f>
        <v>-7</v>
      </c>
      <c r="CK28" s="26">
        <f>Z28-CH28</f>
        <v>0</v>
      </c>
      <c r="CL28" s="43">
        <f>BP28/BO28</f>
        <v>0</v>
      </c>
      <c r="CM28" s="29"/>
      <c r="CN28" s="28"/>
      <c r="CO28" s="29" t="s">
        <v>278</v>
      </c>
      <c r="CP28" s="29" t="s">
        <v>278</v>
      </c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30"/>
      <c r="DC28" s="30"/>
      <c r="DD28" s="44">
        <v>40593</v>
      </c>
    </row>
    <row r="29" spans="1:108" ht="12.75">
      <c r="A29" s="32">
        <v>24</v>
      </c>
      <c r="B29" s="31" t="s">
        <v>84</v>
      </c>
      <c r="C29" s="27">
        <v>23</v>
      </c>
      <c r="D29" s="27">
        <v>164</v>
      </c>
      <c r="E29" s="27">
        <v>57</v>
      </c>
      <c r="F29" s="18"/>
      <c r="G29" s="18"/>
      <c r="H29" s="18"/>
      <c r="I29" s="18"/>
      <c r="J29" s="18"/>
      <c r="K29" s="18"/>
      <c r="L29" s="18"/>
      <c r="M29" s="18">
        <v>57</v>
      </c>
      <c r="N29" s="18">
        <v>57</v>
      </c>
      <c r="O29" s="18">
        <v>57</v>
      </c>
      <c r="P29" s="18">
        <v>56</v>
      </c>
      <c r="Q29" s="18">
        <v>55</v>
      </c>
      <c r="R29" s="18">
        <v>54</v>
      </c>
      <c r="S29" s="18">
        <v>55</v>
      </c>
      <c r="T29" s="18">
        <v>55</v>
      </c>
      <c r="U29" s="18">
        <v>55</v>
      </c>
      <c r="V29" s="18">
        <v>55</v>
      </c>
      <c r="W29" s="18">
        <v>55</v>
      </c>
      <c r="X29" s="18">
        <v>53</v>
      </c>
      <c r="Y29" s="18">
        <v>53</v>
      </c>
      <c r="Z29" s="18">
        <v>53</v>
      </c>
      <c r="AA29" s="18">
        <f>X29+1</f>
        <v>54</v>
      </c>
      <c r="AB29" s="18">
        <v>54</v>
      </c>
      <c r="AC29" s="18">
        <v>55</v>
      </c>
      <c r="AD29" s="18">
        <f>AC29+1</f>
        <v>56</v>
      </c>
      <c r="AE29" s="18">
        <f>AD29+1</f>
        <v>57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27">
        <v>57</v>
      </c>
      <c r="AP29" s="27">
        <v>57</v>
      </c>
      <c r="AQ29" s="27">
        <v>57</v>
      </c>
      <c r="AR29" s="27">
        <v>57</v>
      </c>
      <c r="AS29" s="27">
        <v>57</v>
      </c>
      <c r="AT29" s="27">
        <v>57</v>
      </c>
      <c r="AU29" s="27">
        <v>57</v>
      </c>
      <c r="AV29" s="27">
        <v>57</v>
      </c>
      <c r="AW29" s="27">
        <v>57</v>
      </c>
      <c r="AX29" s="27">
        <v>57</v>
      </c>
      <c r="AY29" s="27">
        <v>57</v>
      </c>
      <c r="AZ29" s="27">
        <v>57</v>
      </c>
      <c r="BA29" s="27">
        <v>57</v>
      </c>
      <c r="BB29" s="27">
        <v>57</v>
      </c>
      <c r="BC29" s="27">
        <v>57</v>
      </c>
      <c r="BD29" s="27"/>
      <c r="BE29" s="27"/>
      <c r="BF29" s="27"/>
      <c r="BG29" s="27"/>
      <c r="BH29" s="27"/>
      <c r="BI29" s="27"/>
      <c r="BJ29" s="27"/>
      <c r="BK29" s="27">
        <v>57</v>
      </c>
      <c r="BL29" s="27">
        <v>57</v>
      </c>
      <c r="BM29" s="27">
        <v>57</v>
      </c>
      <c r="BN29" s="27">
        <v>50</v>
      </c>
      <c r="BO29" s="41">
        <f aca="true" t="shared" si="9" ref="BO29:BO35">E29-BN29</f>
        <v>7</v>
      </c>
      <c r="BP29" s="26">
        <f aca="true" t="shared" si="10" ref="BP29:BP35">E29-BM29</f>
        <v>0</v>
      </c>
      <c r="BQ29" s="41">
        <f aca="true" t="shared" si="11" ref="BQ29:BQ35">BM29-BN29</f>
        <v>7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3">
        <f aca="true" t="shared" si="12" ref="CL29:CL35">BP29/BO29</f>
        <v>0</v>
      </c>
      <c r="CM29" s="29"/>
      <c r="CN29" s="28"/>
      <c r="CO29" s="29" t="s">
        <v>85</v>
      </c>
      <c r="CP29" s="29" t="s">
        <v>183</v>
      </c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30" t="s">
        <v>86</v>
      </c>
      <c r="DC29" s="30" t="s">
        <v>87</v>
      </c>
      <c r="DD29" s="44">
        <v>40311</v>
      </c>
    </row>
    <row r="30" spans="1:108" ht="12.75">
      <c r="A30" s="32">
        <v>25</v>
      </c>
      <c r="B30" s="31" t="s">
        <v>308</v>
      </c>
      <c r="C30" s="27">
        <v>28</v>
      </c>
      <c r="D30" s="27">
        <v>165</v>
      </c>
      <c r="E30" s="27">
        <v>73</v>
      </c>
      <c r="F30" s="18">
        <v>71</v>
      </c>
      <c r="G30" s="18">
        <v>70</v>
      </c>
      <c r="H30" s="18">
        <v>71</v>
      </c>
      <c r="I30" s="18">
        <v>70.5</v>
      </c>
      <c r="J30" s="18">
        <v>70.5</v>
      </c>
      <c r="K30" s="18">
        <v>70</v>
      </c>
      <c r="L30" s="18">
        <v>71</v>
      </c>
      <c r="M30" s="18">
        <v>71</v>
      </c>
      <c r="N30" s="18">
        <v>71</v>
      </c>
      <c r="O30" s="18">
        <v>72</v>
      </c>
      <c r="P30" s="18">
        <v>68.6</v>
      </c>
      <c r="Q30" s="18">
        <v>67.9</v>
      </c>
      <c r="R30" s="18">
        <v>66.4</v>
      </c>
      <c r="S30" s="18">
        <v>67</v>
      </c>
      <c r="T30" s="18">
        <v>65.1</v>
      </c>
      <c r="U30" s="18">
        <v>66.5</v>
      </c>
      <c r="V30" s="18">
        <v>67.8</v>
      </c>
      <c r="W30" s="18">
        <v>68</v>
      </c>
      <c r="X30" s="18">
        <v>68</v>
      </c>
      <c r="Y30" s="18">
        <v>67.5</v>
      </c>
      <c r="Z30" s="18">
        <v>68</v>
      </c>
      <c r="AA30" s="18">
        <v>68</v>
      </c>
      <c r="AB30" s="18">
        <v>67.7</v>
      </c>
      <c r="AC30" s="18">
        <v>67.7</v>
      </c>
      <c r="AD30" s="18">
        <v>66</v>
      </c>
      <c r="AE30" s="18">
        <v>63.7</v>
      </c>
      <c r="AF30" s="18">
        <v>64.7</v>
      </c>
      <c r="AG30" s="18">
        <v>63.2</v>
      </c>
      <c r="AH30" s="18">
        <v>62.1</v>
      </c>
      <c r="AI30" s="18">
        <v>62.6</v>
      </c>
      <c r="AJ30" s="18">
        <v>64</v>
      </c>
      <c r="AK30" s="18">
        <v>63.5</v>
      </c>
      <c r="AL30" s="18"/>
      <c r="AM30" s="18"/>
      <c r="AN30" s="18"/>
      <c r="AO30" s="27">
        <v>63.5</v>
      </c>
      <c r="AP30" s="27">
        <v>66.5</v>
      </c>
      <c r="AQ30" s="27">
        <v>68.5</v>
      </c>
      <c r="AR30" s="27">
        <v>68.5</v>
      </c>
      <c r="AS30" s="27">
        <v>68.5</v>
      </c>
      <c r="AT30" s="27">
        <v>68.5</v>
      </c>
      <c r="AU30" s="27">
        <v>68.5</v>
      </c>
      <c r="AV30" s="46">
        <v>67.7</v>
      </c>
      <c r="AW30" s="46">
        <v>65.8</v>
      </c>
      <c r="AX30" s="46">
        <v>67.7</v>
      </c>
      <c r="AY30" s="46">
        <v>68</v>
      </c>
      <c r="AZ30" s="46">
        <v>67.5</v>
      </c>
      <c r="BA30" s="46">
        <v>68</v>
      </c>
      <c r="BB30" s="46">
        <v>65.2</v>
      </c>
      <c r="BC30" s="46">
        <v>64.3</v>
      </c>
      <c r="BD30" s="49"/>
      <c r="BE30" s="49">
        <v>65</v>
      </c>
      <c r="BF30" s="49"/>
      <c r="BG30" s="49"/>
      <c r="BH30" s="49"/>
      <c r="BI30" s="49"/>
      <c r="BJ30" s="49"/>
      <c r="BK30" s="49">
        <v>64.3</v>
      </c>
      <c r="BL30" s="49">
        <v>64.3</v>
      </c>
      <c r="BM30" s="49">
        <v>64.3</v>
      </c>
      <c r="BN30" s="27">
        <v>58</v>
      </c>
      <c r="BO30" s="41">
        <f t="shared" si="9"/>
        <v>15</v>
      </c>
      <c r="BP30" s="26">
        <f t="shared" si="10"/>
        <v>8.700000000000003</v>
      </c>
      <c r="BQ30" s="41">
        <f t="shared" si="11"/>
        <v>6.299999999999997</v>
      </c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3">
        <f t="shared" si="12"/>
        <v>0.5800000000000002</v>
      </c>
      <c r="CM30" s="29">
        <f>E30</f>
        <v>73</v>
      </c>
      <c r="CN30" s="28">
        <f>AK30-AJ30</f>
        <v>-0.5</v>
      </c>
      <c r="CO30" s="29" t="s">
        <v>68</v>
      </c>
      <c r="CP30" s="29" t="s">
        <v>162</v>
      </c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 t="s">
        <v>69</v>
      </c>
      <c r="DB30" s="30" t="s">
        <v>70</v>
      </c>
      <c r="DC30" s="30" t="s">
        <v>71</v>
      </c>
      <c r="DD30" s="44" t="s">
        <v>53</v>
      </c>
    </row>
    <row r="31" spans="1:108" ht="12.75">
      <c r="A31" s="32">
        <v>26</v>
      </c>
      <c r="B31" s="31" t="s">
        <v>192</v>
      </c>
      <c r="C31" s="27">
        <v>27</v>
      </c>
      <c r="D31" s="27">
        <v>170</v>
      </c>
      <c r="E31" s="27">
        <v>59.7</v>
      </c>
      <c r="F31" s="18">
        <v>59.7</v>
      </c>
      <c r="G31" s="18">
        <v>59.7</v>
      </c>
      <c r="H31" s="18">
        <v>59.7</v>
      </c>
      <c r="I31" s="18">
        <v>59.7</v>
      </c>
      <c r="J31" s="18">
        <v>59.7</v>
      </c>
      <c r="K31" s="18">
        <v>58.4</v>
      </c>
      <c r="L31" s="18">
        <v>58.4</v>
      </c>
      <c r="M31" s="18">
        <v>57.8</v>
      </c>
      <c r="N31" s="18">
        <v>57</v>
      </c>
      <c r="O31" s="18">
        <v>56.9</v>
      </c>
      <c r="P31" s="18">
        <v>56.9</v>
      </c>
      <c r="Q31" s="18">
        <v>56.8</v>
      </c>
      <c r="R31" s="18">
        <v>56.8</v>
      </c>
      <c r="S31" s="18">
        <v>56.8</v>
      </c>
      <c r="T31" s="18">
        <v>56.8</v>
      </c>
      <c r="U31" s="18">
        <v>56.1</v>
      </c>
      <c r="V31" s="18">
        <v>56.1</v>
      </c>
      <c r="W31" s="18">
        <v>55.8</v>
      </c>
      <c r="X31" s="18">
        <v>55.8</v>
      </c>
      <c r="Y31" s="18">
        <v>55.8</v>
      </c>
      <c r="Z31" s="18">
        <v>55.8</v>
      </c>
      <c r="AA31" s="18">
        <v>56.2</v>
      </c>
      <c r="AB31" s="18">
        <v>56.2</v>
      </c>
      <c r="AC31" s="18">
        <v>56.2</v>
      </c>
      <c r="AD31" s="18">
        <v>54.9</v>
      </c>
      <c r="AE31" s="18">
        <v>54.9</v>
      </c>
      <c r="AF31" s="18">
        <v>54.8</v>
      </c>
      <c r="AG31" s="18"/>
      <c r="AH31" s="18"/>
      <c r="AI31" s="18"/>
      <c r="AJ31" s="18"/>
      <c r="AK31" s="18"/>
      <c r="AL31" s="18"/>
      <c r="AM31" s="18"/>
      <c r="AN31" s="18"/>
      <c r="AO31" s="27">
        <v>54.8</v>
      </c>
      <c r="AP31" s="27">
        <v>54.8</v>
      </c>
      <c r="AQ31" s="27">
        <v>54.8</v>
      </c>
      <c r="AR31" s="46">
        <v>56.9</v>
      </c>
      <c r="AS31" s="27">
        <v>56.9</v>
      </c>
      <c r="AT31" s="27">
        <v>56.9</v>
      </c>
      <c r="AU31" s="27">
        <v>56.9</v>
      </c>
      <c r="AV31" s="46">
        <v>59</v>
      </c>
      <c r="AW31" s="27">
        <v>59</v>
      </c>
      <c r="AX31" s="27">
        <v>59</v>
      </c>
      <c r="AY31" s="27">
        <v>59</v>
      </c>
      <c r="AZ31" s="27">
        <v>59</v>
      </c>
      <c r="BA31" s="27">
        <v>59</v>
      </c>
      <c r="BB31" s="27">
        <v>59</v>
      </c>
      <c r="BC31" s="27">
        <v>59</v>
      </c>
      <c r="BD31" s="27"/>
      <c r="BE31" s="46">
        <v>56.9</v>
      </c>
      <c r="BF31" s="49"/>
      <c r="BG31" s="49"/>
      <c r="BH31" s="49"/>
      <c r="BI31" s="49"/>
      <c r="BJ31" s="49"/>
      <c r="BK31" s="27">
        <v>59</v>
      </c>
      <c r="BL31" s="27">
        <v>59</v>
      </c>
      <c r="BM31" s="27">
        <v>59</v>
      </c>
      <c r="BN31" s="27">
        <v>53</v>
      </c>
      <c r="BO31" s="41">
        <f t="shared" si="9"/>
        <v>6.700000000000003</v>
      </c>
      <c r="BP31" s="26">
        <f t="shared" si="10"/>
        <v>0.7000000000000028</v>
      </c>
      <c r="BQ31" s="41">
        <f t="shared" si="11"/>
        <v>6</v>
      </c>
      <c r="BR31" s="41">
        <f>H31-BQ31</f>
        <v>53.7</v>
      </c>
      <c r="BS31" s="26">
        <f>H31-BP31</f>
        <v>59</v>
      </c>
      <c r="BT31" s="41">
        <f>BR31-BS31</f>
        <v>-5.299999999999997</v>
      </c>
      <c r="BU31" s="41">
        <f>K31-BT31</f>
        <v>63.699999999999996</v>
      </c>
      <c r="BV31" s="26">
        <f>K31-BS31</f>
        <v>-0.6000000000000014</v>
      </c>
      <c r="BW31" s="41">
        <f>BU31-BV31</f>
        <v>64.3</v>
      </c>
      <c r="BX31" s="41">
        <f>N31-BW31</f>
        <v>-7.299999999999997</v>
      </c>
      <c r="BY31" s="26">
        <f>N31-BV31</f>
        <v>57.6</v>
      </c>
      <c r="BZ31" s="41">
        <f>BX31-BY31</f>
        <v>-64.9</v>
      </c>
      <c r="CA31" s="41">
        <f>Q31-BZ31</f>
        <v>121.7</v>
      </c>
      <c r="CB31" s="26">
        <f>Q31-BY31</f>
        <v>-0.8000000000000043</v>
      </c>
      <c r="CC31" s="41">
        <f>CA31-CB31</f>
        <v>122.5</v>
      </c>
      <c r="CD31" s="41">
        <f>T31-CC31</f>
        <v>-65.7</v>
      </c>
      <c r="CE31" s="26">
        <f>T31-CB31</f>
        <v>57.6</v>
      </c>
      <c r="CF31" s="41">
        <f>CD31-CE31</f>
        <v>-123.30000000000001</v>
      </c>
      <c r="CG31" s="41">
        <f>W31-CF31</f>
        <v>179.10000000000002</v>
      </c>
      <c r="CH31" s="26">
        <f>W31-CE31</f>
        <v>-1.8000000000000043</v>
      </c>
      <c r="CI31" s="41">
        <f>CG31-CH31</f>
        <v>180.90000000000003</v>
      </c>
      <c r="CJ31" s="41">
        <f>Z31-CI31</f>
        <v>-125.10000000000004</v>
      </c>
      <c r="CK31" s="26">
        <f>Z31-CH31</f>
        <v>57.6</v>
      </c>
      <c r="CL31" s="43">
        <f t="shared" si="12"/>
        <v>0.10447761194029889</v>
      </c>
      <c r="CM31" s="29"/>
      <c r="CN31" s="28"/>
      <c r="CO31" s="29" t="s">
        <v>94</v>
      </c>
      <c r="CP31" s="29" t="s">
        <v>315</v>
      </c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30" t="s">
        <v>95</v>
      </c>
      <c r="DC31" s="30" t="s">
        <v>96</v>
      </c>
      <c r="DD31" s="44">
        <v>40296</v>
      </c>
    </row>
    <row r="32" spans="1:108" ht="12.75">
      <c r="A32" s="32">
        <v>27</v>
      </c>
      <c r="B32" s="31" t="s">
        <v>72</v>
      </c>
      <c r="C32" s="27">
        <v>29</v>
      </c>
      <c r="D32" s="27">
        <v>165</v>
      </c>
      <c r="E32" s="27">
        <v>70.1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v>70.1</v>
      </c>
      <c r="Q32" s="18">
        <v>69</v>
      </c>
      <c r="R32" s="18">
        <v>69</v>
      </c>
      <c r="S32" s="18">
        <v>68.2</v>
      </c>
      <c r="T32" s="18">
        <v>66.95</v>
      </c>
      <c r="U32" s="18">
        <v>67.5</v>
      </c>
      <c r="V32" s="18">
        <v>66.6</v>
      </c>
      <c r="W32" s="18">
        <v>67</v>
      </c>
      <c r="X32" s="18">
        <v>66.6</v>
      </c>
      <c r="Y32" s="18">
        <v>66.6</v>
      </c>
      <c r="Z32" s="18">
        <v>66.6</v>
      </c>
      <c r="AA32" s="18">
        <v>66.7</v>
      </c>
      <c r="AB32" s="18">
        <v>67</v>
      </c>
      <c r="AC32" s="18">
        <v>67</v>
      </c>
      <c r="AD32" s="18">
        <v>67.5</v>
      </c>
      <c r="AE32" s="18">
        <v>65.9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27">
        <v>65.9</v>
      </c>
      <c r="AP32" s="27">
        <v>65.9</v>
      </c>
      <c r="AQ32" s="27">
        <v>65.9</v>
      </c>
      <c r="AR32" s="27">
        <v>65.9</v>
      </c>
      <c r="AS32" s="27">
        <v>65.9</v>
      </c>
      <c r="AT32" s="27">
        <v>65.9</v>
      </c>
      <c r="AU32" s="27">
        <v>65.9</v>
      </c>
      <c r="AV32" s="27">
        <v>65.9</v>
      </c>
      <c r="AW32" s="27">
        <v>65.9</v>
      </c>
      <c r="AX32" s="27">
        <v>65.9</v>
      </c>
      <c r="AY32" s="27">
        <v>65.9</v>
      </c>
      <c r="AZ32" s="27">
        <v>65.9</v>
      </c>
      <c r="BA32" s="27">
        <v>65.9</v>
      </c>
      <c r="BB32" s="27">
        <v>65.9</v>
      </c>
      <c r="BC32" s="27">
        <v>65.9</v>
      </c>
      <c r="BD32" s="27"/>
      <c r="BE32" s="27"/>
      <c r="BF32" s="27"/>
      <c r="BG32" s="27"/>
      <c r="BH32" s="27"/>
      <c r="BI32" s="27"/>
      <c r="BJ32" s="27"/>
      <c r="BK32" s="27">
        <v>65.9</v>
      </c>
      <c r="BL32" s="27">
        <v>65.9</v>
      </c>
      <c r="BM32" s="27">
        <v>65.9</v>
      </c>
      <c r="BN32" s="27">
        <v>60</v>
      </c>
      <c r="BO32" s="41">
        <f t="shared" si="9"/>
        <v>10.099999999999994</v>
      </c>
      <c r="BP32" s="26">
        <f t="shared" si="10"/>
        <v>4.199999999999989</v>
      </c>
      <c r="BQ32" s="41">
        <f t="shared" si="11"/>
        <v>5.900000000000006</v>
      </c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3">
        <f t="shared" si="12"/>
        <v>0.41584158415841493</v>
      </c>
      <c r="CM32" s="29"/>
      <c r="CN32" s="28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30"/>
      <c r="DC32" s="30"/>
      <c r="DD32" s="44">
        <v>40343</v>
      </c>
    </row>
    <row r="33" spans="1:108" ht="12.75">
      <c r="A33" s="32">
        <v>28</v>
      </c>
      <c r="B33" s="31" t="s">
        <v>242</v>
      </c>
      <c r="C33" s="27">
        <v>21</v>
      </c>
      <c r="D33" s="27">
        <v>165</v>
      </c>
      <c r="E33" s="27">
        <v>58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>
        <v>58</v>
      </c>
      <c r="AO33" s="27">
        <v>58</v>
      </c>
      <c r="AP33" s="27">
        <v>56.8</v>
      </c>
      <c r="AQ33" s="27">
        <v>56.8</v>
      </c>
      <c r="AR33" s="27">
        <v>56.8</v>
      </c>
      <c r="AS33" s="46">
        <v>58.4</v>
      </c>
      <c r="AT33" s="27">
        <v>58.4</v>
      </c>
      <c r="AU33" s="27">
        <v>58.4</v>
      </c>
      <c r="AV33" s="27">
        <v>58.4</v>
      </c>
      <c r="AW33" s="46">
        <v>57.8</v>
      </c>
      <c r="AX33" s="46">
        <v>57.4</v>
      </c>
      <c r="AY33" s="27">
        <v>57.4</v>
      </c>
      <c r="AZ33" s="46">
        <v>57.9</v>
      </c>
      <c r="BA33" s="46">
        <v>57.6</v>
      </c>
      <c r="BB33" s="27">
        <v>57.6</v>
      </c>
      <c r="BC33" s="27">
        <v>57.6</v>
      </c>
      <c r="BD33" s="27"/>
      <c r="BE33" s="27">
        <v>60</v>
      </c>
      <c r="BF33" s="46">
        <v>58.6</v>
      </c>
      <c r="BG33" s="46">
        <v>58.4</v>
      </c>
      <c r="BH33" s="49"/>
      <c r="BI33" s="54">
        <v>58.6</v>
      </c>
      <c r="BJ33" s="49"/>
      <c r="BK33" s="54">
        <v>59.6</v>
      </c>
      <c r="BL33" s="49">
        <v>59.6</v>
      </c>
      <c r="BM33" s="49">
        <v>59.6</v>
      </c>
      <c r="BN33" s="27">
        <v>52</v>
      </c>
      <c r="BO33" s="41">
        <f t="shared" si="9"/>
        <v>6</v>
      </c>
      <c r="BP33" s="26">
        <f t="shared" si="10"/>
        <v>-1.6000000000000014</v>
      </c>
      <c r="BQ33" s="41">
        <f t="shared" si="11"/>
        <v>7.600000000000001</v>
      </c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3">
        <f t="shared" si="12"/>
        <v>-0.2666666666666669</v>
      </c>
      <c r="CM33" s="29"/>
      <c r="CN33" s="28"/>
      <c r="CO33" s="29" t="s">
        <v>243</v>
      </c>
      <c r="CP33" s="29" t="s">
        <v>292</v>
      </c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30" t="s">
        <v>244</v>
      </c>
      <c r="DC33" s="30" t="s">
        <v>298</v>
      </c>
      <c r="DD33" s="44" t="s">
        <v>245</v>
      </c>
    </row>
    <row r="34" spans="1:108" ht="12.75">
      <c r="A34" s="32">
        <v>29</v>
      </c>
      <c r="B34" s="31" t="s">
        <v>76</v>
      </c>
      <c r="C34" s="27">
        <v>24</v>
      </c>
      <c r="D34" s="27">
        <v>160</v>
      </c>
      <c r="E34" s="27">
        <v>62</v>
      </c>
      <c r="F34" s="18">
        <v>62</v>
      </c>
      <c r="G34" s="18">
        <v>62</v>
      </c>
      <c r="H34" s="18">
        <v>62</v>
      </c>
      <c r="I34" s="18">
        <v>61.9</v>
      </c>
      <c r="J34" s="18">
        <v>62</v>
      </c>
      <c r="K34" s="18">
        <v>60.5</v>
      </c>
      <c r="L34" s="18">
        <v>61</v>
      </c>
      <c r="M34" s="18">
        <v>61</v>
      </c>
      <c r="N34" s="18">
        <v>61</v>
      </c>
      <c r="O34" s="18">
        <v>61</v>
      </c>
      <c r="P34" s="18">
        <v>60.8</v>
      </c>
      <c r="Q34" s="18">
        <v>60.8</v>
      </c>
      <c r="R34" s="18"/>
      <c r="S34" s="18">
        <v>61.6</v>
      </c>
      <c r="T34" s="18">
        <v>60.5</v>
      </c>
      <c r="U34" s="18">
        <v>60.8</v>
      </c>
      <c r="V34" s="18">
        <v>60.8</v>
      </c>
      <c r="W34" s="18">
        <v>60.7</v>
      </c>
      <c r="X34" s="18">
        <v>60.7</v>
      </c>
      <c r="Y34" s="18">
        <v>60.7</v>
      </c>
      <c r="Z34" s="18">
        <v>60.7</v>
      </c>
      <c r="AA34" s="18">
        <v>62</v>
      </c>
      <c r="AB34" s="18">
        <v>62</v>
      </c>
      <c r="AC34" s="18">
        <v>62.1</v>
      </c>
      <c r="AD34" s="18">
        <v>62</v>
      </c>
      <c r="AE34" s="18">
        <v>61.6</v>
      </c>
      <c r="AF34" s="18">
        <v>60.9</v>
      </c>
      <c r="AG34" s="18">
        <v>60.9</v>
      </c>
      <c r="AH34" s="18">
        <v>60.2</v>
      </c>
      <c r="AI34" s="18"/>
      <c r="AJ34" s="18">
        <v>59.7</v>
      </c>
      <c r="AK34" s="18">
        <v>59.5</v>
      </c>
      <c r="AL34" s="18"/>
      <c r="AM34" s="18"/>
      <c r="AN34" s="18"/>
      <c r="AO34" s="27">
        <v>59.5</v>
      </c>
      <c r="AP34" s="27">
        <v>59.5</v>
      </c>
      <c r="AQ34" s="27">
        <v>59.5</v>
      </c>
      <c r="AR34" s="27">
        <v>59.5</v>
      </c>
      <c r="AS34" s="27">
        <v>59.5</v>
      </c>
      <c r="AT34" s="27">
        <v>59.5</v>
      </c>
      <c r="AU34" s="27">
        <v>59.5</v>
      </c>
      <c r="AV34" s="27">
        <v>59.5</v>
      </c>
      <c r="AW34" s="27">
        <v>59.5</v>
      </c>
      <c r="AX34" s="27">
        <v>59.5</v>
      </c>
      <c r="AY34" s="27">
        <v>59.5</v>
      </c>
      <c r="AZ34" s="27">
        <v>59.5</v>
      </c>
      <c r="BA34" s="27">
        <v>59.5</v>
      </c>
      <c r="BB34" s="27">
        <v>59.5</v>
      </c>
      <c r="BC34" s="27">
        <v>59.5</v>
      </c>
      <c r="BD34" s="49"/>
      <c r="BE34" s="49"/>
      <c r="BF34" s="49"/>
      <c r="BG34" s="49"/>
      <c r="BH34" s="49"/>
      <c r="BI34" s="49"/>
      <c r="BJ34" s="49"/>
      <c r="BK34" s="49">
        <v>59.5</v>
      </c>
      <c r="BL34" s="49">
        <v>59.5</v>
      </c>
      <c r="BM34" s="49">
        <v>59.5</v>
      </c>
      <c r="BN34" s="27">
        <v>54</v>
      </c>
      <c r="BO34" s="41">
        <f>E34-BN34</f>
        <v>8</v>
      </c>
      <c r="BP34" s="26">
        <f>E34-BM34</f>
        <v>2.5</v>
      </c>
      <c r="BQ34" s="41">
        <f>BM34-BN34</f>
        <v>5.5</v>
      </c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3">
        <f>BP34/BO34</f>
        <v>0.3125</v>
      </c>
      <c r="CM34" s="29"/>
      <c r="CN34" s="28">
        <f>AK34-AJ34</f>
        <v>-0.20000000000000284</v>
      </c>
      <c r="CO34" s="29" t="s">
        <v>77</v>
      </c>
      <c r="CP34" s="29" t="s">
        <v>78</v>
      </c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30" t="s">
        <v>79</v>
      </c>
      <c r="DC34" s="30" t="s">
        <v>80</v>
      </c>
      <c r="DD34" s="44"/>
    </row>
    <row r="35" spans="1:108" ht="12.75">
      <c r="A35" s="32">
        <v>29</v>
      </c>
      <c r="B35" s="31" t="s">
        <v>360</v>
      </c>
      <c r="C35" s="27">
        <v>44</v>
      </c>
      <c r="D35" s="27">
        <v>172</v>
      </c>
      <c r="E35" s="27">
        <v>72.6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49"/>
      <c r="BE35" s="49"/>
      <c r="BF35" s="49"/>
      <c r="BG35" s="49"/>
      <c r="BH35" s="49"/>
      <c r="BI35" s="49"/>
      <c r="BJ35" s="49"/>
      <c r="BK35" s="49">
        <v>72.6</v>
      </c>
      <c r="BL35" s="46">
        <v>70.8</v>
      </c>
      <c r="BM35" s="54">
        <v>71.3</v>
      </c>
      <c r="BN35" s="27">
        <v>67</v>
      </c>
      <c r="BO35" s="41">
        <f t="shared" si="9"/>
        <v>5.599999999999994</v>
      </c>
      <c r="BP35" s="26">
        <f t="shared" si="10"/>
        <v>1.2999999999999972</v>
      </c>
      <c r="BQ35" s="41">
        <f t="shared" si="11"/>
        <v>4.299999999999997</v>
      </c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3">
        <f t="shared" si="12"/>
        <v>0.23214285714285687</v>
      </c>
      <c r="CM35" s="29"/>
      <c r="CN35" s="28">
        <f>AK35-AJ35</f>
        <v>0</v>
      </c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30" t="s">
        <v>362</v>
      </c>
      <c r="DC35" s="30" t="s">
        <v>361</v>
      </c>
      <c r="DD35" s="44"/>
    </row>
    <row r="36" spans="1:108" ht="18.75">
      <c r="A36" s="66" t="s">
        <v>256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8"/>
    </row>
    <row r="37" spans="1:108" ht="12.75">
      <c r="A37" s="32">
        <v>30</v>
      </c>
      <c r="B37" s="31" t="s">
        <v>61</v>
      </c>
      <c r="C37" s="27">
        <v>29</v>
      </c>
      <c r="D37" s="27">
        <v>172</v>
      </c>
      <c r="E37" s="27">
        <v>59</v>
      </c>
      <c r="F37" s="18">
        <v>59</v>
      </c>
      <c r="G37" s="18">
        <v>59</v>
      </c>
      <c r="H37" s="18">
        <v>59</v>
      </c>
      <c r="I37" s="18">
        <v>59</v>
      </c>
      <c r="J37" s="18">
        <v>59</v>
      </c>
      <c r="K37" s="18">
        <v>59</v>
      </c>
      <c r="L37" s="18">
        <v>56</v>
      </c>
      <c r="M37" s="18">
        <v>56.5</v>
      </c>
      <c r="N37" s="18">
        <v>56</v>
      </c>
      <c r="O37" s="18">
        <v>54</v>
      </c>
      <c r="P37" s="18"/>
      <c r="Q37" s="18">
        <v>55</v>
      </c>
      <c r="R37" s="18">
        <v>55</v>
      </c>
      <c r="S37" s="18">
        <v>55</v>
      </c>
      <c r="T37" s="18">
        <v>53.8</v>
      </c>
      <c r="U37" s="18">
        <v>53.8</v>
      </c>
      <c r="V37" s="18">
        <v>53.8</v>
      </c>
      <c r="W37" s="18">
        <v>53.8</v>
      </c>
      <c r="X37" s="18">
        <v>53.8</v>
      </c>
      <c r="Y37" s="18">
        <v>53.8</v>
      </c>
      <c r="Z37" s="18">
        <v>53.8</v>
      </c>
      <c r="AA37" s="18">
        <f>U37+1</f>
        <v>54.8</v>
      </c>
      <c r="AB37" s="18">
        <v>54.8</v>
      </c>
      <c r="AC37" s="18">
        <v>55.8</v>
      </c>
      <c r="AD37" s="18">
        <f>AC37+1</f>
        <v>56.8</v>
      </c>
      <c r="AE37" s="18">
        <f>AD37+1</f>
        <v>57.8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27">
        <v>57.8</v>
      </c>
      <c r="AP37" s="27">
        <v>57.8</v>
      </c>
      <c r="AQ37" s="27">
        <v>57.8</v>
      </c>
      <c r="AR37" s="46">
        <v>56</v>
      </c>
      <c r="AS37" s="27">
        <v>56</v>
      </c>
      <c r="AT37" s="27">
        <v>56</v>
      </c>
      <c r="AU37" s="27">
        <v>56</v>
      </c>
      <c r="AV37" s="27">
        <v>56</v>
      </c>
      <c r="AW37" s="27">
        <v>56</v>
      </c>
      <c r="AX37" s="27">
        <v>56</v>
      </c>
      <c r="AY37" s="27">
        <v>56</v>
      </c>
      <c r="AZ37" s="27">
        <v>56</v>
      </c>
      <c r="BA37" s="27">
        <v>56</v>
      </c>
      <c r="BB37" s="27">
        <v>56</v>
      </c>
      <c r="BC37" s="27">
        <v>56</v>
      </c>
      <c r="BD37" s="27"/>
      <c r="BE37" s="27"/>
      <c r="BF37" s="27"/>
      <c r="BG37" s="27"/>
      <c r="BH37" s="27"/>
      <c r="BI37" s="27"/>
      <c r="BJ37" s="27"/>
      <c r="BK37" s="27">
        <v>56</v>
      </c>
      <c r="BL37" s="27">
        <v>56</v>
      </c>
      <c r="BM37" s="27">
        <v>56</v>
      </c>
      <c r="BN37" s="27">
        <v>51</v>
      </c>
      <c r="BO37" s="41">
        <f aca="true" t="shared" si="13" ref="BO37:BO50">E37-BN37</f>
        <v>8</v>
      </c>
      <c r="BP37" s="26">
        <f>E37-BM37</f>
        <v>3</v>
      </c>
      <c r="BQ37" s="41">
        <f>BM37-BN37</f>
        <v>5</v>
      </c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3">
        <f>BP37/BO37</f>
        <v>0.375</v>
      </c>
      <c r="CM37" s="29"/>
      <c r="CN37" s="28"/>
      <c r="CO37" s="29" t="s">
        <v>60</v>
      </c>
      <c r="CP37" s="29" t="s">
        <v>165</v>
      </c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30" t="s">
        <v>62</v>
      </c>
      <c r="DC37" s="30" t="s">
        <v>63</v>
      </c>
      <c r="DD37" s="44">
        <v>40302</v>
      </c>
    </row>
    <row r="38" spans="1:108" ht="12.75">
      <c r="A38" s="45">
        <v>31</v>
      </c>
      <c r="B38" s="31" t="s">
        <v>324</v>
      </c>
      <c r="C38" s="27">
        <v>31</v>
      </c>
      <c r="D38" s="27">
        <v>164</v>
      </c>
      <c r="E38" s="27">
        <v>60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27"/>
      <c r="AP38" s="27"/>
      <c r="AQ38" s="27"/>
      <c r="AR38" s="46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46">
        <v>59.5</v>
      </c>
      <c r="BI38" s="54">
        <v>59.7</v>
      </c>
      <c r="BJ38" s="49"/>
      <c r="BK38" s="46">
        <v>58.5</v>
      </c>
      <c r="BL38" s="46">
        <v>57.9</v>
      </c>
      <c r="BM38" s="27">
        <v>57.9</v>
      </c>
      <c r="BN38" s="27">
        <v>55</v>
      </c>
      <c r="BO38" s="41">
        <f t="shared" si="13"/>
        <v>5</v>
      </c>
      <c r="BP38" s="26">
        <f aca="true" t="shared" si="14" ref="BP38:BP50">E38-BM38</f>
        <v>2.1000000000000014</v>
      </c>
      <c r="BQ38" s="41">
        <f aca="true" t="shared" si="15" ref="BQ38:BQ50">BM38-BN38</f>
        <v>2.8999999999999986</v>
      </c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3">
        <f aca="true" t="shared" si="16" ref="CL38:CL50">BP38/BO38</f>
        <v>0.42000000000000026</v>
      </c>
      <c r="CM38" s="29"/>
      <c r="CN38" s="28"/>
      <c r="CO38" s="29" t="s">
        <v>325</v>
      </c>
      <c r="CP38" s="29" t="s">
        <v>333</v>
      </c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30"/>
      <c r="DC38" s="30" t="s">
        <v>326</v>
      </c>
      <c r="DD38" s="44" t="s">
        <v>327</v>
      </c>
    </row>
    <row r="39" spans="1:108" ht="12.75">
      <c r="A39" s="32">
        <v>32</v>
      </c>
      <c r="B39" s="31" t="s">
        <v>258</v>
      </c>
      <c r="C39" s="27"/>
      <c r="D39" s="27">
        <v>166</v>
      </c>
      <c r="E39" s="27">
        <v>77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>
        <v>77</v>
      </c>
      <c r="AH39" s="18"/>
      <c r="AI39" s="18"/>
      <c r="AJ39" s="18"/>
      <c r="AK39" s="18"/>
      <c r="AL39" s="18">
        <v>73</v>
      </c>
      <c r="AM39" s="18">
        <v>72.5</v>
      </c>
      <c r="AN39" s="18">
        <v>72.5</v>
      </c>
      <c r="AO39" s="27">
        <v>72.5</v>
      </c>
      <c r="AP39" s="27">
        <v>72</v>
      </c>
      <c r="AQ39" s="27">
        <v>72</v>
      </c>
      <c r="AR39" s="27">
        <v>72</v>
      </c>
      <c r="AS39" s="46">
        <v>73.5</v>
      </c>
      <c r="AT39" s="46">
        <v>73</v>
      </c>
      <c r="AU39" s="27">
        <v>73</v>
      </c>
      <c r="AV39" s="27">
        <v>73</v>
      </c>
      <c r="AW39" s="27">
        <v>73</v>
      </c>
      <c r="AX39" s="27">
        <v>73</v>
      </c>
      <c r="AY39" s="27">
        <v>73</v>
      </c>
      <c r="AZ39" s="27">
        <v>73</v>
      </c>
      <c r="BA39" s="27">
        <v>73</v>
      </c>
      <c r="BB39" s="27">
        <v>73</v>
      </c>
      <c r="BC39" s="46">
        <v>72</v>
      </c>
      <c r="BD39" s="49">
        <v>72</v>
      </c>
      <c r="BE39" s="49">
        <v>72</v>
      </c>
      <c r="BF39" s="46">
        <v>71</v>
      </c>
      <c r="BG39" s="54">
        <v>71.5</v>
      </c>
      <c r="BH39" s="49"/>
      <c r="BI39" s="49"/>
      <c r="BJ39" s="49"/>
      <c r="BK39" s="54">
        <v>72</v>
      </c>
      <c r="BL39" s="27">
        <v>72</v>
      </c>
      <c r="BM39" s="58">
        <v>72</v>
      </c>
      <c r="BN39" s="27">
        <v>67</v>
      </c>
      <c r="BO39" s="41">
        <f t="shared" si="13"/>
        <v>10</v>
      </c>
      <c r="BP39" s="26">
        <f t="shared" si="14"/>
        <v>5</v>
      </c>
      <c r="BQ39" s="41">
        <f t="shared" si="15"/>
        <v>5</v>
      </c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3">
        <f t="shared" si="16"/>
        <v>0.5</v>
      </c>
      <c r="CM39" s="29"/>
      <c r="CN39" s="28"/>
      <c r="CO39" s="29" t="s">
        <v>239</v>
      </c>
      <c r="CP39" s="29" t="s">
        <v>233</v>
      </c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30" t="s">
        <v>232</v>
      </c>
      <c r="DC39" s="30" t="s">
        <v>234</v>
      </c>
      <c r="DD39" s="44" t="s">
        <v>231</v>
      </c>
    </row>
    <row r="40" spans="1:108" ht="12.75">
      <c r="A40" s="45">
        <v>33</v>
      </c>
      <c r="B40" s="31" t="s">
        <v>276</v>
      </c>
      <c r="C40" s="27">
        <v>23.5</v>
      </c>
      <c r="D40" s="27">
        <v>160</v>
      </c>
      <c r="E40" s="27">
        <v>53.5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27"/>
      <c r="AP40" s="27"/>
      <c r="AQ40" s="27"/>
      <c r="AR40" s="27"/>
      <c r="AS40" s="27"/>
      <c r="AT40" s="27"/>
      <c r="AU40" s="27"/>
      <c r="AV40" s="46">
        <v>53.5</v>
      </c>
      <c r="AW40" s="46">
        <v>52.5</v>
      </c>
      <c r="AX40" s="27">
        <v>52.5</v>
      </c>
      <c r="AY40" s="27">
        <v>52.5</v>
      </c>
      <c r="AZ40" s="27">
        <v>52.5</v>
      </c>
      <c r="BA40" s="27">
        <v>52.5</v>
      </c>
      <c r="BB40" s="27">
        <v>52.5</v>
      </c>
      <c r="BC40" s="27">
        <v>52.5</v>
      </c>
      <c r="BD40" s="27"/>
      <c r="BE40" s="27"/>
      <c r="BF40" s="27"/>
      <c r="BG40" s="27"/>
      <c r="BH40" s="27"/>
      <c r="BI40" s="27"/>
      <c r="BJ40" s="27"/>
      <c r="BK40" s="27">
        <v>52.5</v>
      </c>
      <c r="BL40" s="27">
        <v>52.5</v>
      </c>
      <c r="BM40" s="27">
        <v>52.5</v>
      </c>
      <c r="BN40" s="27">
        <v>48</v>
      </c>
      <c r="BO40" s="41">
        <f t="shared" si="13"/>
        <v>5.5</v>
      </c>
      <c r="BP40" s="26">
        <f t="shared" si="14"/>
        <v>1</v>
      </c>
      <c r="BQ40" s="41">
        <f t="shared" si="15"/>
        <v>4.5</v>
      </c>
      <c r="BR40" s="41">
        <f>H40-BQ40</f>
        <v>-4.5</v>
      </c>
      <c r="BS40" s="26">
        <f>H40-BP40</f>
        <v>-1</v>
      </c>
      <c r="BT40" s="41">
        <f>BR40-BS40</f>
        <v>-3.5</v>
      </c>
      <c r="BU40" s="41">
        <f>K40-BT40</f>
        <v>3.5</v>
      </c>
      <c r="BV40" s="26">
        <f>K40-BS40</f>
        <v>1</v>
      </c>
      <c r="BW40" s="41">
        <f>BU40-BV40</f>
        <v>2.5</v>
      </c>
      <c r="BX40" s="41">
        <f>N40-BW40</f>
        <v>-2.5</v>
      </c>
      <c r="BY40" s="26">
        <f>N40-BV40</f>
        <v>-1</v>
      </c>
      <c r="BZ40" s="41">
        <f>BX40-BY40</f>
        <v>-1.5</v>
      </c>
      <c r="CA40" s="41">
        <f>Q40-BZ40</f>
        <v>1.5</v>
      </c>
      <c r="CB40" s="26">
        <f>Q40-BY40</f>
        <v>1</v>
      </c>
      <c r="CC40" s="41">
        <f>CA40-CB40</f>
        <v>0.5</v>
      </c>
      <c r="CD40" s="41">
        <f>T40-CC40</f>
        <v>-0.5</v>
      </c>
      <c r="CE40" s="26">
        <f>T40-CB40</f>
        <v>-1</v>
      </c>
      <c r="CF40" s="41">
        <f>CD40-CE40</f>
        <v>0.5</v>
      </c>
      <c r="CG40" s="41">
        <f>W40-CF40</f>
        <v>-0.5</v>
      </c>
      <c r="CH40" s="26">
        <f>W40-CE40</f>
        <v>1</v>
      </c>
      <c r="CI40" s="41">
        <f>CG40-CH40</f>
        <v>-1.5</v>
      </c>
      <c r="CJ40" s="41">
        <f>Z40-CI40</f>
        <v>1.5</v>
      </c>
      <c r="CK40" s="26">
        <f>Z40-CH40</f>
        <v>-1</v>
      </c>
      <c r="CL40" s="43">
        <f t="shared" si="16"/>
        <v>0.18181818181818182</v>
      </c>
      <c r="CM40" s="29"/>
      <c r="CN40" s="28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30"/>
      <c r="DC40" s="30"/>
      <c r="DD40" s="44"/>
    </row>
    <row r="41" spans="1:108" ht="12.75">
      <c r="A41" s="32">
        <v>34</v>
      </c>
      <c r="B41" s="51" t="s">
        <v>310</v>
      </c>
      <c r="C41" s="49">
        <v>28</v>
      </c>
      <c r="D41" s="49">
        <v>153</v>
      </c>
      <c r="E41" s="49">
        <v>55.7</v>
      </c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>
        <v>55.6</v>
      </c>
      <c r="BC41" s="49"/>
      <c r="BD41" s="46">
        <v>54</v>
      </c>
      <c r="BE41" s="49"/>
      <c r="BF41" s="46">
        <v>53.6</v>
      </c>
      <c r="BG41" s="49"/>
      <c r="BH41" s="49"/>
      <c r="BI41" s="49"/>
      <c r="BJ41" s="49"/>
      <c r="BK41" s="27">
        <v>53.6</v>
      </c>
      <c r="BL41" s="27">
        <v>53.6</v>
      </c>
      <c r="BM41" s="27">
        <v>53.6</v>
      </c>
      <c r="BN41" s="49">
        <v>50</v>
      </c>
      <c r="BO41" s="41">
        <f t="shared" si="13"/>
        <v>5.700000000000003</v>
      </c>
      <c r="BP41" s="26">
        <f t="shared" si="14"/>
        <v>2.1000000000000014</v>
      </c>
      <c r="BQ41" s="41">
        <f t="shared" si="15"/>
        <v>3.6000000000000014</v>
      </c>
      <c r="BR41" s="41"/>
      <c r="BS41" s="26"/>
      <c r="BT41" s="41"/>
      <c r="BU41" s="41"/>
      <c r="BV41" s="26"/>
      <c r="BW41" s="41"/>
      <c r="BX41" s="41"/>
      <c r="BY41" s="26"/>
      <c r="BZ41" s="41"/>
      <c r="CA41" s="41"/>
      <c r="CB41" s="26"/>
      <c r="CC41" s="41"/>
      <c r="CD41" s="41"/>
      <c r="CE41" s="26"/>
      <c r="CF41" s="41"/>
      <c r="CG41" s="41"/>
      <c r="CH41" s="26"/>
      <c r="CI41" s="41"/>
      <c r="CJ41" s="41"/>
      <c r="CK41" s="26"/>
      <c r="CL41" s="43">
        <f t="shared" si="16"/>
        <v>0.36842105263157904</v>
      </c>
      <c r="CM41" s="1"/>
      <c r="CN41" s="10"/>
      <c r="CO41" s="52" t="s">
        <v>311</v>
      </c>
      <c r="CP41" s="52" t="s">
        <v>318</v>
      </c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0"/>
      <c r="DC41" s="50"/>
      <c r="DD41" s="53">
        <v>40627</v>
      </c>
    </row>
    <row r="42" spans="1:108" ht="12.75">
      <c r="A42" s="45">
        <v>35</v>
      </c>
      <c r="B42" s="31" t="s">
        <v>334</v>
      </c>
      <c r="C42" s="27">
        <v>25</v>
      </c>
      <c r="D42" s="27">
        <v>169</v>
      </c>
      <c r="E42" s="27">
        <v>59.5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>
        <v>59.5</v>
      </c>
      <c r="AN42" s="18"/>
      <c r="AO42" s="27">
        <v>60</v>
      </c>
      <c r="AP42" s="27">
        <v>60</v>
      </c>
      <c r="AQ42" s="27">
        <v>60</v>
      </c>
      <c r="AR42" s="46">
        <v>59.5</v>
      </c>
      <c r="AS42" s="27">
        <v>59.5</v>
      </c>
      <c r="AT42" s="46">
        <v>58.1</v>
      </c>
      <c r="AU42" s="27">
        <v>58.1</v>
      </c>
      <c r="AV42" s="46">
        <v>59.2</v>
      </c>
      <c r="AW42" s="46">
        <v>58.7</v>
      </c>
      <c r="AX42" s="46">
        <v>58.1</v>
      </c>
      <c r="AY42" s="46">
        <v>56.9</v>
      </c>
      <c r="AZ42" s="27">
        <v>56.9</v>
      </c>
      <c r="BA42" s="46">
        <v>58.5</v>
      </c>
      <c r="BB42" s="46">
        <v>58</v>
      </c>
      <c r="BC42" s="27">
        <v>58</v>
      </c>
      <c r="BD42" s="49"/>
      <c r="BE42" s="46">
        <v>57.3</v>
      </c>
      <c r="BF42" s="49"/>
      <c r="BG42" s="49">
        <v>58.2</v>
      </c>
      <c r="BH42" s="49"/>
      <c r="BI42" s="46">
        <v>57.5</v>
      </c>
      <c r="BJ42" s="49"/>
      <c r="BK42" s="58">
        <v>57.5</v>
      </c>
      <c r="BL42" s="27">
        <v>57.5</v>
      </c>
      <c r="BM42" s="27">
        <v>57.5</v>
      </c>
      <c r="BN42" s="27">
        <v>55</v>
      </c>
      <c r="BO42" s="41">
        <f t="shared" si="13"/>
        <v>4.5</v>
      </c>
      <c r="BP42" s="26">
        <f t="shared" si="14"/>
        <v>2</v>
      </c>
      <c r="BQ42" s="41">
        <f t="shared" si="15"/>
        <v>2.5</v>
      </c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3">
        <f t="shared" si="16"/>
        <v>0.4444444444444444</v>
      </c>
      <c r="CM42" s="29"/>
      <c r="CN42" s="28"/>
      <c r="CO42" s="29"/>
      <c r="CP42" s="47" t="s">
        <v>300</v>
      </c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 t="s">
        <v>241</v>
      </c>
      <c r="DB42" s="30" t="s">
        <v>230</v>
      </c>
      <c r="DC42" s="30" t="s">
        <v>240</v>
      </c>
      <c r="DD42" s="44"/>
    </row>
    <row r="43" spans="1:108" ht="12.75">
      <c r="A43" s="32">
        <v>36</v>
      </c>
      <c r="B43" s="31" t="s">
        <v>338</v>
      </c>
      <c r="C43" s="27">
        <v>26</v>
      </c>
      <c r="D43" s="27">
        <v>161</v>
      </c>
      <c r="E43" s="27">
        <v>72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27"/>
      <c r="AP43" s="27"/>
      <c r="AQ43" s="27"/>
      <c r="AR43" s="46"/>
      <c r="AS43" s="27"/>
      <c r="AT43" s="46"/>
      <c r="AU43" s="27"/>
      <c r="AV43" s="46"/>
      <c r="AW43" s="46"/>
      <c r="AX43" s="46"/>
      <c r="AY43" s="46"/>
      <c r="AZ43" s="27"/>
      <c r="BA43" s="46"/>
      <c r="BB43" s="46"/>
      <c r="BC43" s="27"/>
      <c r="BD43" s="49"/>
      <c r="BE43" s="49"/>
      <c r="BF43" s="46">
        <v>66.1</v>
      </c>
      <c r="BG43" s="49"/>
      <c r="BH43" s="46">
        <v>65.1</v>
      </c>
      <c r="BI43" s="46">
        <v>64.7</v>
      </c>
      <c r="BJ43" s="46">
        <v>64</v>
      </c>
      <c r="BK43" s="46">
        <v>61.9</v>
      </c>
      <c r="BL43" s="27">
        <v>61.9</v>
      </c>
      <c r="BM43" s="54">
        <v>62.3</v>
      </c>
      <c r="BN43" s="27">
        <v>60</v>
      </c>
      <c r="BO43" s="41">
        <f t="shared" si="13"/>
        <v>12</v>
      </c>
      <c r="BP43" s="26">
        <f t="shared" si="14"/>
        <v>9.700000000000003</v>
      </c>
      <c r="BQ43" s="41">
        <f t="shared" si="15"/>
        <v>2.299999999999997</v>
      </c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3">
        <f t="shared" si="16"/>
        <v>0.8083333333333336</v>
      </c>
      <c r="CM43" s="29"/>
      <c r="CN43" s="28"/>
      <c r="CO43" s="29" t="s">
        <v>319</v>
      </c>
      <c r="CP43" s="47" t="s">
        <v>343</v>
      </c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30"/>
      <c r="DC43" s="30" t="s">
        <v>344</v>
      </c>
      <c r="DD43" s="44"/>
    </row>
    <row r="44" spans="1:108" ht="12.75">
      <c r="A44" s="45">
        <v>37</v>
      </c>
      <c r="B44" s="31" t="s">
        <v>280</v>
      </c>
      <c r="C44" s="27">
        <v>25</v>
      </c>
      <c r="D44" s="27">
        <v>165</v>
      </c>
      <c r="E44" s="27">
        <v>56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27"/>
      <c r="AP44" s="27"/>
      <c r="AQ44" s="27"/>
      <c r="AR44" s="46"/>
      <c r="AS44" s="27"/>
      <c r="AT44" s="27"/>
      <c r="AU44" s="27"/>
      <c r="AV44" s="27"/>
      <c r="AW44" s="46">
        <v>56</v>
      </c>
      <c r="AX44" s="27">
        <v>56</v>
      </c>
      <c r="AY44" s="27">
        <v>56</v>
      </c>
      <c r="AZ44" s="27">
        <v>56</v>
      </c>
      <c r="BA44" s="27">
        <v>56</v>
      </c>
      <c r="BB44" s="27">
        <v>56</v>
      </c>
      <c r="BC44" s="27">
        <v>56</v>
      </c>
      <c r="BD44" s="27"/>
      <c r="BE44" s="27"/>
      <c r="BF44" s="27"/>
      <c r="BG44" s="27"/>
      <c r="BH44" s="27"/>
      <c r="BI44" s="27"/>
      <c r="BJ44" s="27"/>
      <c r="BK44" s="27">
        <v>56</v>
      </c>
      <c r="BL44" s="27">
        <v>56</v>
      </c>
      <c r="BM44" s="27">
        <v>56</v>
      </c>
      <c r="BN44" s="27">
        <v>52</v>
      </c>
      <c r="BO44" s="41">
        <f t="shared" si="13"/>
        <v>4</v>
      </c>
      <c r="BP44" s="26">
        <f t="shared" si="14"/>
        <v>0</v>
      </c>
      <c r="BQ44" s="41">
        <f t="shared" si="15"/>
        <v>4</v>
      </c>
      <c r="BR44" s="41">
        <f>H44-BQ44</f>
        <v>-4</v>
      </c>
      <c r="BS44" s="26">
        <f>H44-BP44</f>
        <v>0</v>
      </c>
      <c r="BT44" s="41">
        <f>BR44-BS44</f>
        <v>-4</v>
      </c>
      <c r="BU44" s="41">
        <f>K44-BT44</f>
        <v>4</v>
      </c>
      <c r="BV44" s="26">
        <f>K44-BS44</f>
        <v>0</v>
      </c>
      <c r="BW44" s="41">
        <f>BU44-BV44</f>
        <v>4</v>
      </c>
      <c r="BX44" s="41">
        <f>N44-BW44</f>
        <v>-4</v>
      </c>
      <c r="BY44" s="26">
        <f>N44-BV44</f>
        <v>0</v>
      </c>
      <c r="BZ44" s="41">
        <f>BX44-BY44</f>
        <v>-4</v>
      </c>
      <c r="CA44" s="41">
        <f>Q44-BZ44</f>
        <v>4</v>
      </c>
      <c r="CB44" s="26">
        <f>Q44-BY44</f>
        <v>0</v>
      </c>
      <c r="CC44" s="41">
        <f>CA44-CB44</f>
        <v>4</v>
      </c>
      <c r="CD44" s="41">
        <f>T44-CC44</f>
        <v>-4</v>
      </c>
      <c r="CE44" s="26">
        <f>T44-CB44</f>
        <v>0</v>
      </c>
      <c r="CF44" s="41">
        <f>CD44-CE44</f>
        <v>-4</v>
      </c>
      <c r="CG44" s="41">
        <f>W44-CF44</f>
        <v>4</v>
      </c>
      <c r="CH44" s="26">
        <f>W44-CE44</f>
        <v>0</v>
      </c>
      <c r="CI44" s="41">
        <f>CG44-CH44</f>
        <v>4</v>
      </c>
      <c r="CJ44" s="41">
        <f>Z44-CI44</f>
        <v>-4</v>
      </c>
      <c r="CK44" s="26">
        <f>Z44-CH44</f>
        <v>0</v>
      </c>
      <c r="CL44" s="43">
        <f t="shared" si="16"/>
        <v>0</v>
      </c>
      <c r="CM44" s="29"/>
      <c r="CN44" s="28"/>
      <c r="CO44" s="29" t="s">
        <v>281</v>
      </c>
      <c r="CP44" s="29" t="s">
        <v>281</v>
      </c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30"/>
      <c r="DC44" s="30"/>
      <c r="DD44" s="44"/>
    </row>
    <row r="45" spans="1:108" ht="12.75">
      <c r="A45" s="32">
        <v>38</v>
      </c>
      <c r="B45" s="31" t="s">
        <v>206</v>
      </c>
      <c r="C45" s="27"/>
      <c r="D45" s="27">
        <v>177</v>
      </c>
      <c r="E45" s="27">
        <v>65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>
        <v>65</v>
      </c>
      <c r="AF45" s="18">
        <v>65</v>
      </c>
      <c r="AG45" s="18"/>
      <c r="AH45" s="18"/>
      <c r="AI45" s="18">
        <v>62.5</v>
      </c>
      <c r="AJ45" s="18">
        <v>62.5</v>
      </c>
      <c r="AK45" s="18">
        <v>61.9</v>
      </c>
      <c r="AL45" s="18">
        <v>62.3</v>
      </c>
      <c r="AM45" s="18"/>
      <c r="AN45" s="18"/>
      <c r="AO45" s="27">
        <v>62.3</v>
      </c>
      <c r="AP45" s="27">
        <v>62.3</v>
      </c>
      <c r="AQ45" s="27">
        <v>62.3</v>
      </c>
      <c r="AR45" s="27">
        <v>62.3</v>
      </c>
      <c r="AS45" s="27">
        <v>62.3</v>
      </c>
      <c r="AT45" s="27">
        <v>62.3</v>
      </c>
      <c r="AU45" s="27">
        <v>62.3</v>
      </c>
      <c r="AV45" s="27">
        <v>62.3</v>
      </c>
      <c r="AW45" s="46">
        <v>62.4</v>
      </c>
      <c r="AX45" s="27">
        <v>62.4</v>
      </c>
      <c r="AY45" s="46">
        <v>61.7</v>
      </c>
      <c r="AZ45" s="46">
        <v>61.7</v>
      </c>
      <c r="BA45" s="27">
        <v>61.7</v>
      </c>
      <c r="BB45" s="27">
        <v>61.7</v>
      </c>
      <c r="BC45" s="27">
        <v>61.7</v>
      </c>
      <c r="BD45" s="27"/>
      <c r="BE45" s="27"/>
      <c r="BF45" s="27"/>
      <c r="BG45" s="27"/>
      <c r="BH45" s="27">
        <v>61.7</v>
      </c>
      <c r="BI45" s="27"/>
      <c r="BJ45" s="27"/>
      <c r="BK45" s="27">
        <v>61.7</v>
      </c>
      <c r="BL45" s="27">
        <v>61.7</v>
      </c>
      <c r="BM45" s="27">
        <v>61.7</v>
      </c>
      <c r="BN45" s="27">
        <v>58</v>
      </c>
      <c r="BO45" s="41">
        <f t="shared" si="13"/>
        <v>7</v>
      </c>
      <c r="BP45" s="26">
        <f t="shared" si="14"/>
        <v>3.299999999999997</v>
      </c>
      <c r="BQ45" s="41">
        <f t="shared" si="15"/>
        <v>3.700000000000003</v>
      </c>
      <c r="BR45" s="41">
        <f>H45-BQ45</f>
        <v>-3.700000000000003</v>
      </c>
      <c r="BS45" s="26">
        <f>H45-BP45</f>
        <v>-3.299999999999997</v>
      </c>
      <c r="BT45" s="41">
        <f>BR45-BS45</f>
        <v>-0.4000000000000057</v>
      </c>
      <c r="BU45" s="41">
        <f>K45-BT45</f>
        <v>0.4000000000000057</v>
      </c>
      <c r="BV45" s="26">
        <f>K45-BS45</f>
        <v>3.299999999999997</v>
      </c>
      <c r="BW45" s="41">
        <f>BU45-BV45</f>
        <v>-2.8999999999999915</v>
      </c>
      <c r="BX45" s="41">
        <f>N45-BW45</f>
        <v>2.8999999999999915</v>
      </c>
      <c r="BY45" s="26">
        <f>N45-BV45</f>
        <v>-3.299999999999997</v>
      </c>
      <c r="BZ45" s="41">
        <f>BX45-BY45</f>
        <v>6.199999999999989</v>
      </c>
      <c r="CA45" s="41">
        <f>Q45-BZ45</f>
        <v>-6.199999999999989</v>
      </c>
      <c r="CB45" s="26">
        <f>Q45-BY45</f>
        <v>3.299999999999997</v>
      </c>
      <c r="CC45" s="41">
        <f>CA45-CB45</f>
        <v>-9.499999999999986</v>
      </c>
      <c r="CD45" s="41">
        <f>T45-CC45</f>
        <v>9.499999999999986</v>
      </c>
      <c r="CE45" s="26">
        <f>T45-CB45</f>
        <v>-3.299999999999997</v>
      </c>
      <c r="CF45" s="41">
        <f>CD45-CE45</f>
        <v>12.799999999999983</v>
      </c>
      <c r="CG45" s="41">
        <f>W45-CF45</f>
        <v>-12.799999999999983</v>
      </c>
      <c r="CH45" s="26">
        <f>W45-CE45</f>
        <v>3.299999999999997</v>
      </c>
      <c r="CI45" s="41">
        <f>CG45-CH45</f>
        <v>-16.09999999999998</v>
      </c>
      <c r="CJ45" s="41">
        <f>Z45-CI45</f>
        <v>16.09999999999998</v>
      </c>
      <c r="CK45" s="26">
        <f>Z45-CH45</f>
        <v>-3.299999999999997</v>
      </c>
      <c r="CL45" s="43">
        <f t="shared" si="16"/>
        <v>0.47142857142857103</v>
      </c>
      <c r="CM45" s="29"/>
      <c r="CN45" s="28">
        <f>AK45-AJ45</f>
        <v>-0.6000000000000014</v>
      </c>
      <c r="CO45" s="29" t="s">
        <v>207</v>
      </c>
      <c r="CP45" s="29" t="s">
        <v>323</v>
      </c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30" t="s">
        <v>230</v>
      </c>
      <c r="DC45" s="30"/>
      <c r="DD45" s="44"/>
    </row>
    <row r="46" spans="1:108" ht="12.75">
      <c r="A46" s="45">
        <v>39</v>
      </c>
      <c r="B46" s="31" t="s">
        <v>321</v>
      </c>
      <c r="C46" s="27">
        <v>21</v>
      </c>
      <c r="D46" s="27">
        <v>166</v>
      </c>
      <c r="E46" s="27">
        <v>58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27"/>
      <c r="AP46" s="27"/>
      <c r="AQ46" s="27"/>
      <c r="AR46" s="46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46">
        <v>56.5</v>
      </c>
      <c r="BH46" s="49"/>
      <c r="BI46" s="46">
        <v>55.9</v>
      </c>
      <c r="BJ46" s="46">
        <v>55.1</v>
      </c>
      <c r="BK46" s="46">
        <v>54.9</v>
      </c>
      <c r="BL46" s="46">
        <v>54.4</v>
      </c>
      <c r="BM46" s="27">
        <v>54.4</v>
      </c>
      <c r="BN46" s="27">
        <v>53</v>
      </c>
      <c r="BO46" s="41">
        <f t="shared" si="13"/>
        <v>5</v>
      </c>
      <c r="BP46" s="26">
        <f t="shared" si="14"/>
        <v>3.6000000000000014</v>
      </c>
      <c r="BQ46" s="41">
        <f t="shared" si="15"/>
        <v>1.3999999999999986</v>
      </c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>
        <f t="shared" si="16"/>
        <v>0.7200000000000003</v>
      </c>
      <c r="CM46" s="29"/>
      <c r="CN46" s="28"/>
      <c r="CO46" s="29" t="s">
        <v>322</v>
      </c>
      <c r="CP46" s="29" t="s">
        <v>332</v>
      </c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30"/>
      <c r="DC46" s="30"/>
      <c r="DD46" s="44"/>
    </row>
    <row r="47" spans="1:108" ht="12.75">
      <c r="A47" s="32">
        <v>40</v>
      </c>
      <c r="B47" s="31" t="s">
        <v>97</v>
      </c>
      <c r="C47" s="27">
        <v>25</v>
      </c>
      <c r="D47" s="27">
        <v>165</v>
      </c>
      <c r="E47" s="27">
        <v>57.5</v>
      </c>
      <c r="F47" s="18">
        <v>57</v>
      </c>
      <c r="G47" s="18">
        <v>56.8</v>
      </c>
      <c r="H47" s="18">
        <v>56.8</v>
      </c>
      <c r="I47" s="18">
        <v>56.3</v>
      </c>
      <c r="J47" s="18">
        <v>55.9</v>
      </c>
      <c r="K47" s="18">
        <v>55.7</v>
      </c>
      <c r="L47" s="18">
        <v>55.9</v>
      </c>
      <c r="M47" s="18">
        <v>55.1</v>
      </c>
      <c r="N47" s="18">
        <v>54.6</v>
      </c>
      <c r="O47" s="18">
        <v>54.9</v>
      </c>
      <c r="P47" s="18"/>
      <c r="Q47" s="18"/>
      <c r="R47" s="18"/>
      <c r="S47" s="18">
        <v>55.2</v>
      </c>
      <c r="T47" s="18">
        <v>55.7</v>
      </c>
      <c r="U47" s="18">
        <v>53.9</v>
      </c>
      <c r="V47" s="18">
        <v>54.2</v>
      </c>
      <c r="W47" s="18">
        <v>54.2</v>
      </c>
      <c r="X47" s="18">
        <v>55.3</v>
      </c>
      <c r="Y47" s="18">
        <v>54.2</v>
      </c>
      <c r="Z47" s="18">
        <v>54.2</v>
      </c>
      <c r="AA47" s="18">
        <v>54.1</v>
      </c>
      <c r="AB47" s="18">
        <v>54.1</v>
      </c>
      <c r="AC47" s="18">
        <v>55.1</v>
      </c>
      <c r="AD47" s="18">
        <v>55.6</v>
      </c>
      <c r="AE47" s="18">
        <f>AD47+1</f>
        <v>56.6</v>
      </c>
      <c r="AF47" s="18">
        <v>56.6</v>
      </c>
      <c r="AG47" s="18">
        <f>56.2</f>
        <v>56.2</v>
      </c>
      <c r="AH47" s="18">
        <v>56.3</v>
      </c>
      <c r="AI47" s="18"/>
      <c r="AJ47" s="18"/>
      <c r="AK47" s="18"/>
      <c r="AL47" s="18"/>
      <c r="AM47" s="18"/>
      <c r="AN47" s="18"/>
      <c r="AO47" s="27">
        <v>56.3</v>
      </c>
      <c r="AP47" s="27">
        <v>56.3</v>
      </c>
      <c r="AQ47" s="27">
        <v>56.3</v>
      </c>
      <c r="AR47" s="27">
        <v>56.3</v>
      </c>
      <c r="AS47" s="27">
        <v>56.3</v>
      </c>
      <c r="AT47" s="27">
        <v>56.3</v>
      </c>
      <c r="AU47" s="27">
        <v>56.3</v>
      </c>
      <c r="AV47" s="27">
        <v>56.3</v>
      </c>
      <c r="AW47" s="27">
        <v>56.3</v>
      </c>
      <c r="AX47" s="27">
        <v>56.3</v>
      </c>
      <c r="AY47" s="27">
        <v>56.3</v>
      </c>
      <c r="AZ47" s="27">
        <v>56.3</v>
      </c>
      <c r="BA47" s="27">
        <v>56.3</v>
      </c>
      <c r="BB47" s="27">
        <v>56.3</v>
      </c>
      <c r="BC47" s="27">
        <v>56.3</v>
      </c>
      <c r="BD47" s="27"/>
      <c r="BE47" s="27"/>
      <c r="BF47" s="27"/>
      <c r="BG47" s="27"/>
      <c r="BH47" s="27"/>
      <c r="BI47" s="27"/>
      <c r="BJ47" s="27"/>
      <c r="BK47" s="27">
        <v>56.3</v>
      </c>
      <c r="BL47" s="27">
        <v>56.3</v>
      </c>
      <c r="BM47" s="27">
        <v>56.3</v>
      </c>
      <c r="BN47" s="27">
        <v>53</v>
      </c>
      <c r="BO47" s="41">
        <f t="shared" si="13"/>
        <v>4.5</v>
      </c>
      <c r="BP47" s="26">
        <f t="shared" si="14"/>
        <v>1.2000000000000028</v>
      </c>
      <c r="BQ47" s="41">
        <f t="shared" si="15"/>
        <v>3.299999999999997</v>
      </c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3">
        <f t="shared" si="16"/>
        <v>0.2666666666666673</v>
      </c>
      <c r="CM47" s="29">
        <f>E47</f>
        <v>57.5</v>
      </c>
      <c r="CN47" s="28"/>
      <c r="CO47" s="29" t="s">
        <v>186</v>
      </c>
      <c r="CP47" s="29" t="s">
        <v>223</v>
      </c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30" t="s">
        <v>98</v>
      </c>
      <c r="DC47" s="30" t="s">
        <v>99</v>
      </c>
      <c r="DD47" s="44" t="s">
        <v>53</v>
      </c>
    </row>
    <row r="48" spans="1:108" ht="12.75">
      <c r="A48" s="45">
        <v>41</v>
      </c>
      <c r="B48" s="31" t="s">
        <v>260</v>
      </c>
      <c r="C48" s="27">
        <v>27</v>
      </c>
      <c r="D48" s="27">
        <v>173</v>
      </c>
      <c r="E48" s="27">
        <v>69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27"/>
      <c r="AP48" s="27"/>
      <c r="AQ48" s="27"/>
      <c r="AR48" s="27"/>
      <c r="AS48" s="46">
        <v>68</v>
      </c>
      <c r="AT48" s="46">
        <v>67.5</v>
      </c>
      <c r="AU48" s="27">
        <v>67.5</v>
      </c>
      <c r="AV48" s="27">
        <v>67.5</v>
      </c>
      <c r="AW48" s="27">
        <v>67.5</v>
      </c>
      <c r="AX48" s="46">
        <v>66</v>
      </c>
      <c r="AY48" s="27">
        <v>66</v>
      </c>
      <c r="AZ48" s="27">
        <v>66</v>
      </c>
      <c r="BA48" s="27">
        <v>66</v>
      </c>
      <c r="BB48" s="46">
        <v>65</v>
      </c>
      <c r="BC48" s="46">
        <v>65</v>
      </c>
      <c r="BD48" s="49"/>
      <c r="BE48" s="49"/>
      <c r="BF48" s="49"/>
      <c r="BG48" s="49"/>
      <c r="BH48" s="49"/>
      <c r="BI48" s="49"/>
      <c r="BJ48" s="49">
        <v>65</v>
      </c>
      <c r="BK48" s="49">
        <v>65</v>
      </c>
      <c r="BL48" s="49">
        <v>65</v>
      </c>
      <c r="BM48" s="49">
        <v>65</v>
      </c>
      <c r="BN48" s="27">
        <v>62</v>
      </c>
      <c r="BO48" s="41">
        <f t="shared" si="13"/>
        <v>7</v>
      </c>
      <c r="BP48" s="26">
        <f t="shared" si="14"/>
        <v>4</v>
      </c>
      <c r="BQ48" s="41">
        <f t="shared" si="15"/>
        <v>3</v>
      </c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3">
        <f t="shared" si="16"/>
        <v>0.5714285714285714</v>
      </c>
      <c r="CM48" s="29"/>
      <c r="CN48" s="28"/>
      <c r="CO48" s="29" t="s">
        <v>262</v>
      </c>
      <c r="CP48" s="29" t="s">
        <v>302</v>
      </c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30" t="s">
        <v>261</v>
      </c>
      <c r="DC48" s="30"/>
      <c r="DD48" s="44"/>
    </row>
    <row r="49" spans="1:108" ht="12.75">
      <c r="A49" s="32">
        <v>42</v>
      </c>
      <c r="B49" s="31" t="s">
        <v>339</v>
      </c>
      <c r="C49" s="27">
        <v>44</v>
      </c>
      <c r="D49" s="27">
        <v>163</v>
      </c>
      <c r="E49" s="27">
        <v>60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27"/>
      <c r="AP49" s="27"/>
      <c r="AQ49" s="27"/>
      <c r="AR49" s="27"/>
      <c r="AS49" s="46"/>
      <c r="AT49" s="46"/>
      <c r="AU49" s="27"/>
      <c r="AV49" s="27"/>
      <c r="AW49" s="27"/>
      <c r="AX49" s="46"/>
      <c r="AY49" s="27"/>
      <c r="AZ49" s="27"/>
      <c r="BA49" s="27"/>
      <c r="BB49" s="49"/>
      <c r="BC49" s="49"/>
      <c r="BD49" s="49"/>
      <c r="BE49" s="49"/>
      <c r="BF49" s="49"/>
      <c r="BG49" s="49"/>
      <c r="BH49" s="49"/>
      <c r="BI49" s="49"/>
      <c r="BJ49" s="49">
        <v>60</v>
      </c>
      <c r="BK49" s="49">
        <v>60</v>
      </c>
      <c r="BL49" s="49">
        <v>60</v>
      </c>
      <c r="BM49" s="49">
        <v>60</v>
      </c>
      <c r="BN49" s="27">
        <v>57</v>
      </c>
      <c r="BO49" s="41">
        <f t="shared" si="13"/>
        <v>3</v>
      </c>
      <c r="BP49" s="26">
        <f t="shared" si="14"/>
        <v>0</v>
      </c>
      <c r="BQ49" s="41">
        <f t="shared" si="15"/>
        <v>3</v>
      </c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3">
        <f t="shared" si="16"/>
        <v>0</v>
      </c>
      <c r="CM49" s="29"/>
      <c r="CN49" s="28"/>
      <c r="CO49" s="29" t="s">
        <v>341</v>
      </c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30"/>
      <c r="DC49" s="30"/>
      <c r="DD49" s="44"/>
    </row>
    <row r="50" spans="1:108" ht="12.75">
      <c r="A50" s="45">
        <v>43</v>
      </c>
      <c r="B50" s="31" t="s">
        <v>272</v>
      </c>
      <c r="C50" s="27">
        <v>25</v>
      </c>
      <c r="D50" s="27">
        <v>170</v>
      </c>
      <c r="E50" s="27">
        <v>60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27"/>
      <c r="AP50" s="27"/>
      <c r="AQ50" s="27"/>
      <c r="AR50" s="27"/>
      <c r="AS50" s="27"/>
      <c r="AT50" s="27"/>
      <c r="AU50" s="46">
        <v>59.4</v>
      </c>
      <c r="AV50" s="46">
        <v>59</v>
      </c>
      <c r="AW50" s="27">
        <v>59</v>
      </c>
      <c r="AX50" s="46">
        <v>59.7</v>
      </c>
      <c r="AY50" s="46">
        <v>58.5</v>
      </c>
      <c r="AZ50" s="27">
        <v>58.5</v>
      </c>
      <c r="BA50" s="27">
        <v>58.5</v>
      </c>
      <c r="BB50" s="46">
        <v>59</v>
      </c>
      <c r="BC50" s="27">
        <v>59</v>
      </c>
      <c r="BD50" s="27">
        <v>59.5</v>
      </c>
      <c r="BE50" s="27"/>
      <c r="BF50" s="27"/>
      <c r="BG50" s="27"/>
      <c r="BH50" s="27"/>
      <c r="BI50" s="27"/>
      <c r="BJ50" s="27"/>
      <c r="BK50" s="27">
        <v>59.5</v>
      </c>
      <c r="BL50" s="27">
        <v>59.5</v>
      </c>
      <c r="BM50" s="27">
        <v>59.5</v>
      </c>
      <c r="BN50" s="27">
        <v>57</v>
      </c>
      <c r="BO50" s="41">
        <f t="shared" si="13"/>
        <v>3</v>
      </c>
      <c r="BP50" s="26">
        <f t="shared" si="14"/>
        <v>0.5</v>
      </c>
      <c r="BQ50" s="41">
        <f t="shared" si="15"/>
        <v>2.5</v>
      </c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3">
        <f t="shared" si="16"/>
        <v>0.16666666666666666</v>
      </c>
      <c r="CM50" s="29"/>
      <c r="CN50" s="28"/>
      <c r="CO50" s="29" t="s">
        <v>274</v>
      </c>
      <c r="CP50" s="29" t="s">
        <v>312</v>
      </c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30" t="s">
        <v>273</v>
      </c>
      <c r="DC50" s="30" t="s">
        <v>275</v>
      </c>
      <c r="DD50" s="44"/>
    </row>
    <row r="51" spans="1:108" ht="18" customHeight="1">
      <c r="A51" s="69" t="s">
        <v>257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1"/>
    </row>
    <row r="52" spans="1:108" ht="12.75">
      <c r="A52" s="32">
        <v>44</v>
      </c>
      <c r="B52" s="31" t="s">
        <v>236</v>
      </c>
      <c r="C52" s="27"/>
      <c r="D52" s="27">
        <v>165</v>
      </c>
      <c r="E52" s="27">
        <v>63.5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>
        <v>60.5</v>
      </c>
      <c r="AM52" s="18">
        <v>60.5</v>
      </c>
      <c r="AN52" s="18">
        <v>59.9</v>
      </c>
      <c r="AO52" s="27">
        <v>59.8</v>
      </c>
      <c r="AP52" s="27">
        <v>59.8</v>
      </c>
      <c r="AQ52" s="27">
        <v>59.8</v>
      </c>
      <c r="AR52" s="46">
        <v>59.8</v>
      </c>
      <c r="AS52" s="27">
        <v>59.8</v>
      </c>
      <c r="AT52" s="27">
        <v>59.8</v>
      </c>
      <c r="AU52" s="27">
        <v>59.8</v>
      </c>
      <c r="AV52" s="27">
        <v>59.8</v>
      </c>
      <c r="AW52" s="27">
        <v>59.8</v>
      </c>
      <c r="AX52" s="46">
        <v>59</v>
      </c>
      <c r="AY52" s="27">
        <v>59</v>
      </c>
      <c r="AZ52" s="27">
        <v>59</v>
      </c>
      <c r="BA52" s="27">
        <v>59</v>
      </c>
      <c r="BB52" s="27">
        <v>59</v>
      </c>
      <c r="BC52" s="27">
        <v>59</v>
      </c>
      <c r="BD52" s="27"/>
      <c r="BE52" s="27"/>
      <c r="BF52" s="27"/>
      <c r="BG52" s="27"/>
      <c r="BH52" s="27"/>
      <c r="BI52" s="46">
        <v>58</v>
      </c>
      <c r="BJ52" s="27"/>
      <c r="BK52" s="27">
        <v>59</v>
      </c>
      <c r="BL52" s="27">
        <v>59</v>
      </c>
      <c r="BM52" s="27">
        <v>59</v>
      </c>
      <c r="BN52" s="27">
        <v>57</v>
      </c>
      <c r="BO52" s="41">
        <f aca="true" t="shared" si="17" ref="BO52:BO57">E52-BN52</f>
        <v>6.5</v>
      </c>
      <c r="BP52" s="26">
        <f aca="true" t="shared" si="18" ref="BP52:BP57">E52-BM52</f>
        <v>4.5</v>
      </c>
      <c r="BQ52" s="41">
        <f aca="true" t="shared" si="19" ref="BQ52:BQ57">BM52-BN52</f>
        <v>2</v>
      </c>
      <c r="BR52" s="41">
        <f>H52-BQ52</f>
        <v>-2</v>
      </c>
      <c r="BS52" s="26">
        <f>H52-BP52</f>
        <v>-4.5</v>
      </c>
      <c r="BT52" s="41">
        <f>BR52-BS52</f>
        <v>2.5</v>
      </c>
      <c r="BU52" s="41">
        <f>K52-BT52</f>
        <v>-2.5</v>
      </c>
      <c r="BV52" s="26">
        <f>K52-BS52</f>
        <v>4.5</v>
      </c>
      <c r="BW52" s="41">
        <f>BU52-BV52</f>
        <v>-7</v>
      </c>
      <c r="BX52" s="41">
        <f>N52-BW52</f>
        <v>7</v>
      </c>
      <c r="BY52" s="26">
        <f>N52-BV52</f>
        <v>-4.5</v>
      </c>
      <c r="BZ52" s="41">
        <f>BX52-BY52</f>
        <v>11.5</v>
      </c>
      <c r="CA52" s="41">
        <f>Q52-BZ52</f>
        <v>-11.5</v>
      </c>
      <c r="CB52" s="26">
        <f>Q52-BY52</f>
        <v>4.5</v>
      </c>
      <c r="CC52" s="41">
        <f>CA52-CB52</f>
        <v>-16</v>
      </c>
      <c r="CD52" s="41">
        <f>T52-CC52</f>
        <v>16</v>
      </c>
      <c r="CE52" s="26">
        <f>T52-CB52</f>
        <v>-4.5</v>
      </c>
      <c r="CF52" s="41">
        <f>CD52-CE52</f>
        <v>20.5</v>
      </c>
      <c r="CG52" s="41">
        <f>W52-CF52</f>
        <v>-20.5</v>
      </c>
      <c r="CH52" s="26">
        <f>W52-CE52</f>
        <v>4.5</v>
      </c>
      <c r="CI52" s="41">
        <f>CG52-CH52</f>
        <v>-25</v>
      </c>
      <c r="CJ52" s="41">
        <f>Z52-CI52</f>
        <v>25</v>
      </c>
      <c r="CK52" s="26">
        <f>Z52-CH52</f>
        <v>-4.5</v>
      </c>
      <c r="CL52" s="43">
        <f aca="true" t="shared" si="20" ref="CL52:CL57">BP52/BO52</f>
        <v>0.6923076923076923</v>
      </c>
      <c r="CM52" s="29"/>
      <c r="CN52" s="28"/>
      <c r="CO52" s="29" t="s">
        <v>237</v>
      </c>
      <c r="CP52" s="29" t="s">
        <v>263</v>
      </c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 t="s">
        <v>238</v>
      </c>
      <c r="DB52" s="30"/>
      <c r="DC52" s="30"/>
      <c r="DD52" s="44" t="s">
        <v>231</v>
      </c>
    </row>
    <row r="53" spans="1:108" ht="12.75">
      <c r="A53" s="32">
        <v>45</v>
      </c>
      <c r="B53" s="31" t="s">
        <v>131</v>
      </c>
      <c r="C53" s="27">
        <v>25</v>
      </c>
      <c r="D53" s="27">
        <v>163</v>
      </c>
      <c r="E53" s="27">
        <v>56</v>
      </c>
      <c r="F53" s="18"/>
      <c r="G53" s="18"/>
      <c r="H53" s="18"/>
      <c r="I53" s="18"/>
      <c r="J53" s="18"/>
      <c r="K53" s="18"/>
      <c r="L53" s="18"/>
      <c r="M53" s="18"/>
      <c r="N53" s="18">
        <v>56</v>
      </c>
      <c r="O53" s="18">
        <v>56</v>
      </c>
      <c r="P53" s="18">
        <v>56</v>
      </c>
      <c r="Q53" s="18">
        <v>56</v>
      </c>
      <c r="R53" s="18">
        <v>56</v>
      </c>
      <c r="S53" s="18">
        <v>56</v>
      </c>
      <c r="T53" s="18">
        <v>56</v>
      </c>
      <c r="U53" s="18">
        <v>56</v>
      </c>
      <c r="V53" s="18">
        <v>56</v>
      </c>
      <c r="W53" s="18">
        <v>55.7</v>
      </c>
      <c r="X53" s="18">
        <v>55.7</v>
      </c>
      <c r="Y53" s="18">
        <v>55.7</v>
      </c>
      <c r="Z53" s="18">
        <v>55.7</v>
      </c>
      <c r="AA53" s="18">
        <v>55.7</v>
      </c>
      <c r="AB53" s="18">
        <v>55.7</v>
      </c>
      <c r="AC53" s="18">
        <v>55.7</v>
      </c>
      <c r="AD53" s="18">
        <v>55.7</v>
      </c>
      <c r="AE53" s="18">
        <v>55.7</v>
      </c>
      <c r="AF53" s="18">
        <v>55.7</v>
      </c>
      <c r="AG53" s="18">
        <v>55.7</v>
      </c>
      <c r="AH53" s="18"/>
      <c r="AI53" s="18"/>
      <c r="AJ53" s="18"/>
      <c r="AK53" s="18"/>
      <c r="AL53" s="18"/>
      <c r="AM53" s="18"/>
      <c r="AN53" s="18"/>
      <c r="AO53" s="27">
        <v>55.7</v>
      </c>
      <c r="AP53" s="27">
        <v>55.7</v>
      </c>
      <c r="AQ53" s="27">
        <v>55.7</v>
      </c>
      <c r="AR53" s="27">
        <v>55.7</v>
      </c>
      <c r="AS53" s="27">
        <v>55.7</v>
      </c>
      <c r="AT53" s="27">
        <v>55.7</v>
      </c>
      <c r="AU53" s="27">
        <v>55.7</v>
      </c>
      <c r="AV53" s="27">
        <v>55.7</v>
      </c>
      <c r="AW53" s="27">
        <v>55.7</v>
      </c>
      <c r="AX53" s="46">
        <v>56</v>
      </c>
      <c r="AY53" s="27">
        <v>56</v>
      </c>
      <c r="AZ53" s="46">
        <v>56</v>
      </c>
      <c r="BA53" s="27">
        <v>56</v>
      </c>
      <c r="BB53" s="27">
        <v>56</v>
      </c>
      <c r="BC53" s="27">
        <v>56</v>
      </c>
      <c r="BD53" s="27">
        <v>54.9</v>
      </c>
      <c r="BE53" s="27"/>
      <c r="BF53" s="27"/>
      <c r="BG53" s="27"/>
      <c r="BH53" s="27"/>
      <c r="BI53" s="27"/>
      <c r="BJ53" s="27"/>
      <c r="BK53" s="27">
        <v>54.9</v>
      </c>
      <c r="BL53" s="27">
        <v>54.9</v>
      </c>
      <c r="BM53" s="27">
        <v>54.9</v>
      </c>
      <c r="BN53" s="27">
        <v>53</v>
      </c>
      <c r="BO53" s="41">
        <f t="shared" si="17"/>
        <v>3</v>
      </c>
      <c r="BP53" s="26">
        <f t="shared" si="18"/>
        <v>1.1000000000000014</v>
      </c>
      <c r="BQ53" s="41">
        <f t="shared" si="19"/>
        <v>1.8999999999999986</v>
      </c>
      <c r="BR53" s="41">
        <f>H53-BQ53</f>
        <v>-1.8999999999999986</v>
      </c>
      <c r="BS53" s="26">
        <f>H53-BP53</f>
        <v>-1.1000000000000014</v>
      </c>
      <c r="BT53" s="41">
        <f>BR53-BS53</f>
        <v>-0.7999999999999972</v>
      </c>
      <c r="BU53" s="41">
        <f>K53-BT53</f>
        <v>0.7999999999999972</v>
      </c>
      <c r="BV53" s="26">
        <f>K53-BS53</f>
        <v>1.1000000000000014</v>
      </c>
      <c r="BW53" s="41">
        <f>BU53-BV53</f>
        <v>-0.30000000000000426</v>
      </c>
      <c r="BX53" s="41">
        <f>N53-BW53</f>
        <v>56.300000000000004</v>
      </c>
      <c r="BY53" s="26">
        <f>N53-BV53</f>
        <v>54.9</v>
      </c>
      <c r="BZ53" s="41">
        <f>BX53-BY53</f>
        <v>1.4000000000000057</v>
      </c>
      <c r="CA53" s="41">
        <f>Q53-BZ53</f>
        <v>54.599999999999994</v>
      </c>
      <c r="CB53" s="26">
        <f>Q53-BY53</f>
        <v>1.1000000000000014</v>
      </c>
      <c r="CC53" s="41">
        <f>CA53-CB53</f>
        <v>53.49999999999999</v>
      </c>
      <c r="CD53" s="41">
        <f>T53-CC53</f>
        <v>2.500000000000007</v>
      </c>
      <c r="CE53" s="26">
        <f>T53-CB53</f>
        <v>54.9</v>
      </c>
      <c r="CF53" s="41">
        <f>CD53-CE53</f>
        <v>-52.39999999999999</v>
      </c>
      <c r="CG53" s="41">
        <f>W53-CF53</f>
        <v>108.1</v>
      </c>
      <c r="CH53" s="26">
        <f>W53-CE53</f>
        <v>0.8000000000000043</v>
      </c>
      <c r="CI53" s="41">
        <f>CG53-CH53</f>
        <v>107.29999999999998</v>
      </c>
      <c r="CJ53" s="41">
        <f>Z53-CI53</f>
        <v>-51.59999999999998</v>
      </c>
      <c r="CK53" s="26">
        <f>Z53-CH53</f>
        <v>54.9</v>
      </c>
      <c r="CL53" s="43">
        <f t="shared" si="20"/>
        <v>0.36666666666666714</v>
      </c>
      <c r="CM53" s="29"/>
      <c r="CN53" s="28"/>
      <c r="CO53" s="29" t="s">
        <v>132</v>
      </c>
      <c r="CP53" s="29" t="s">
        <v>205</v>
      </c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 t="s">
        <v>133</v>
      </c>
      <c r="DB53" s="30" t="s">
        <v>134</v>
      </c>
      <c r="DC53" s="30" t="s">
        <v>135</v>
      </c>
      <c r="DD53" s="44">
        <v>40323</v>
      </c>
    </row>
    <row r="54" spans="1:108" ht="12.75">
      <c r="A54" s="32">
        <v>46</v>
      </c>
      <c r="B54" s="31" t="s">
        <v>217</v>
      </c>
      <c r="C54" s="27">
        <v>23</v>
      </c>
      <c r="D54" s="27">
        <v>172</v>
      </c>
      <c r="E54" s="27">
        <v>56.7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>
        <v>56.7</v>
      </c>
      <c r="AH54" s="18">
        <v>56.2</v>
      </c>
      <c r="AI54" s="18">
        <v>55.9</v>
      </c>
      <c r="AJ54" s="18">
        <v>55</v>
      </c>
      <c r="AK54" s="18">
        <v>55.6</v>
      </c>
      <c r="AL54" s="18">
        <v>55.6</v>
      </c>
      <c r="AM54" s="18"/>
      <c r="AN54" s="18"/>
      <c r="AO54" s="27">
        <v>54.9</v>
      </c>
      <c r="AP54" s="27">
        <v>54.9</v>
      </c>
      <c r="AQ54" s="27">
        <v>54.9</v>
      </c>
      <c r="AR54" s="27">
        <v>54.9</v>
      </c>
      <c r="AS54" s="27">
        <v>54.9</v>
      </c>
      <c r="AT54" s="27">
        <v>54.9</v>
      </c>
      <c r="AU54" s="27">
        <v>54.9</v>
      </c>
      <c r="AV54" s="27">
        <v>54.9</v>
      </c>
      <c r="AW54" s="27">
        <v>54.9</v>
      </c>
      <c r="AX54" s="27">
        <v>54.9</v>
      </c>
      <c r="AY54" s="27">
        <v>54.9</v>
      </c>
      <c r="AZ54" s="27">
        <v>54.9</v>
      </c>
      <c r="BA54" s="27">
        <v>54.9</v>
      </c>
      <c r="BB54" s="27">
        <v>54.9</v>
      </c>
      <c r="BC54" s="27">
        <v>54.9</v>
      </c>
      <c r="BD54" s="27"/>
      <c r="BE54" s="27"/>
      <c r="BF54" s="27"/>
      <c r="BG54" s="27"/>
      <c r="BH54" s="27"/>
      <c r="BI54" s="27"/>
      <c r="BJ54" s="27"/>
      <c r="BK54" s="27">
        <v>54.9</v>
      </c>
      <c r="BL54" s="27">
        <v>54.9</v>
      </c>
      <c r="BM54" s="27">
        <v>54.9</v>
      </c>
      <c r="BN54" s="27">
        <v>53</v>
      </c>
      <c r="BO54" s="41">
        <f t="shared" si="17"/>
        <v>3.700000000000003</v>
      </c>
      <c r="BP54" s="26">
        <f t="shared" si="18"/>
        <v>1.8000000000000043</v>
      </c>
      <c r="BQ54" s="41">
        <f t="shared" si="19"/>
        <v>1.8999999999999986</v>
      </c>
      <c r="BR54" s="41">
        <f>H54-BQ54</f>
        <v>-1.8999999999999986</v>
      </c>
      <c r="BS54" s="26">
        <f>H54-BP54</f>
        <v>-1.8000000000000043</v>
      </c>
      <c r="BT54" s="41">
        <f>BR54-BS54</f>
        <v>-0.09999999999999432</v>
      </c>
      <c r="BU54" s="41">
        <f>K54-BT54</f>
        <v>0.09999999999999432</v>
      </c>
      <c r="BV54" s="26">
        <f>K54-BS54</f>
        <v>1.8000000000000043</v>
      </c>
      <c r="BW54" s="41">
        <f>BU54-BV54</f>
        <v>-1.70000000000001</v>
      </c>
      <c r="BX54" s="41">
        <f>N54-BW54</f>
        <v>1.70000000000001</v>
      </c>
      <c r="BY54" s="26">
        <f>N54-BV54</f>
        <v>-1.8000000000000043</v>
      </c>
      <c r="BZ54" s="41">
        <f>BX54-BY54</f>
        <v>3.500000000000014</v>
      </c>
      <c r="CA54" s="41">
        <f>Q54-BZ54</f>
        <v>-3.500000000000014</v>
      </c>
      <c r="CB54" s="26">
        <f>Q54-BY54</f>
        <v>1.8000000000000043</v>
      </c>
      <c r="CC54" s="41">
        <f>CA54-CB54</f>
        <v>-5.3000000000000185</v>
      </c>
      <c r="CD54" s="41">
        <f>T54-CC54</f>
        <v>5.3000000000000185</v>
      </c>
      <c r="CE54" s="26">
        <f>T54-CB54</f>
        <v>-1.8000000000000043</v>
      </c>
      <c r="CF54" s="41">
        <f>CD54-CE54</f>
        <v>7.100000000000023</v>
      </c>
      <c r="CG54" s="41">
        <f>W54-CF54</f>
        <v>-7.100000000000023</v>
      </c>
      <c r="CH54" s="26">
        <f>W54-CE54</f>
        <v>1.8000000000000043</v>
      </c>
      <c r="CI54" s="41">
        <f>CG54-CH54</f>
        <v>-8.900000000000027</v>
      </c>
      <c r="CJ54" s="41">
        <f>Z54-CI54</f>
        <v>8.900000000000027</v>
      </c>
      <c r="CK54" s="26">
        <f>Z54-CH54</f>
        <v>-1.8000000000000043</v>
      </c>
      <c r="CL54" s="43">
        <f t="shared" si="20"/>
        <v>0.4864864864864873</v>
      </c>
      <c r="CM54" s="29"/>
      <c r="CN54" s="28">
        <f>AK54-AJ54</f>
        <v>0.6000000000000014</v>
      </c>
      <c r="CO54" s="29" t="s">
        <v>216</v>
      </c>
      <c r="CP54" s="29" t="s">
        <v>248</v>
      </c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30"/>
      <c r="DC54" s="30" t="s">
        <v>235</v>
      </c>
      <c r="DD54" s="44"/>
    </row>
    <row r="55" spans="1:108" ht="12.75">
      <c r="A55" s="32">
        <v>47</v>
      </c>
      <c r="B55" s="31" t="s">
        <v>154</v>
      </c>
      <c r="C55" s="27">
        <v>24</v>
      </c>
      <c r="D55" s="27">
        <v>166</v>
      </c>
      <c r="E55" s="27">
        <v>60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60</v>
      </c>
      <c r="S55" s="18">
        <v>59</v>
      </c>
      <c r="T55" s="18">
        <v>58</v>
      </c>
      <c r="U55" s="18">
        <v>56</v>
      </c>
      <c r="V55" s="18">
        <v>56</v>
      </c>
      <c r="W55" s="18">
        <v>56</v>
      </c>
      <c r="X55" s="18">
        <v>56</v>
      </c>
      <c r="Y55" s="18">
        <v>56</v>
      </c>
      <c r="Z55" s="18">
        <v>55.7</v>
      </c>
      <c r="AA55" s="18">
        <v>55.5</v>
      </c>
      <c r="AB55" s="18">
        <v>55.5</v>
      </c>
      <c r="AC55" s="18">
        <v>56.5</v>
      </c>
      <c r="AD55" s="18">
        <f>AC55+1</f>
        <v>57.5</v>
      </c>
      <c r="AE55" s="18">
        <f>AD55+1</f>
        <v>58.5</v>
      </c>
      <c r="AF55" s="18"/>
      <c r="AG55" s="18"/>
      <c r="AH55" s="18"/>
      <c r="AI55" s="18"/>
      <c r="AJ55" s="18"/>
      <c r="AK55" s="18"/>
      <c r="AL55" s="18"/>
      <c r="AM55" s="18"/>
      <c r="AN55" s="18"/>
      <c r="AO55" s="27">
        <v>58.5</v>
      </c>
      <c r="AP55" s="27">
        <v>58.5</v>
      </c>
      <c r="AQ55" s="27">
        <v>58.5</v>
      </c>
      <c r="AR55" s="27">
        <v>58.5</v>
      </c>
      <c r="AS55" s="27">
        <v>58.5</v>
      </c>
      <c r="AT55" s="27">
        <v>58.5</v>
      </c>
      <c r="AU55" s="27">
        <v>58.5</v>
      </c>
      <c r="AV55" s="46">
        <v>59</v>
      </c>
      <c r="AW55" s="27">
        <v>59</v>
      </c>
      <c r="AX55" s="27"/>
      <c r="AY55" s="27">
        <v>59.6</v>
      </c>
      <c r="AZ55" s="46">
        <v>57</v>
      </c>
      <c r="BA55" s="46">
        <v>56.7</v>
      </c>
      <c r="BB55" s="27">
        <v>56.7</v>
      </c>
      <c r="BC55" s="27">
        <v>56.7</v>
      </c>
      <c r="BD55" s="27"/>
      <c r="BE55" s="27"/>
      <c r="BF55" s="27"/>
      <c r="BG55" s="27"/>
      <c r="BH55" s="27"/>
      <c r="BI55" s="27"/>
      <c r="BJ55" s="27"/>
      <c r="BK55" s="27">
        <v>56.7</v>
      </c>
      <c r="BL55" s="27">
        <v>56.7</v>
      </c>
      <c r="BM55" s="27">
        <v>56.7</v>
      </c>
      <c r="BN55" s="27">
        <v>55</v>
      </c>
      <c r="BO55" s="41">
        <f t="shared" si="17"/>
        <v>5</v>
      </c>
      <c r="BP55" s="26">
        <f t="shared" si="18"/>
        <v>3.299999999999997</v>
      </c>
      <c r="BQ55" s="41">
        <f t="shared" si="19"/>
        <v>1.7000000000000028</v>
      </c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3">
        <f t="shared" si="20"/>
        <v>0.6599999999999995</v>
      </c>
      <c r="CM55" s="29"/>
      <c r="CN55" s="28"/>
      <c r="CO55" s="29" t="s">
        <v>158</v>
      </c>
      <c r="CP55" s="29" t="s">
        <v>158</v>
      </c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30"/>
      <c r="DC55" s="30" t="s">
        <v>155</v>
      </c>
      <c r="DD55" s="44">
        <v>40352</v>
      </c>
    </row>
    <row r="56" spans="1:108" ht="12.75">
      <c r="A56" s="32">
        <v>48</v>
      </c>
      <c r="B56" s="31" t="s">
        <v>106</v>
      </c>
      <c r="C56" s="27">
        <v>23</v>
      </c>
      <c r="D56" s="27">
        <v>163</v>
      </c>
      <c r="E56" s="27">
        <v>55</v>
      </c>
      <c r="F56" s="18">
        <v>54.8</v>
      </c>
      <c r="G56" s="18">
        <v>54.5</v>
      </c>
      <c r="H56" s="18">
        <v>54.3</v>
      </c>
      <c r="I56" s="18">
        <v>54.3</v>
      </c>
      <c r="J56" s="18">
        <v>54.3</v>
      </c>
      <c r="K56" s="18">
        <v>53.5</v>
      </c>
      <c r="L56" s="18">
        <v>53.5</v>
      </c>
      <c r="M56" s="18">
        <v>53.5</v>
      </c>
      <c r="N56" s="18">
        <v>53.5</v>
      </c>
      <c r="O56" s="18">
        <v>53.7</v>
      </c>
      <c r="P56" s="18">
        <v>53.7</v>
      </c>
      <c r="Q56" s="18">
        <v>53.7</v>
      </c>
      <c r="R56" s="18">
        <v>53.5</v>
      </c>
      <c r="S56" s="18">
        <v>53.5</v>
      </c>
      <c r="T56" s="18">
        <v>52</v>
      </c>
      <c r="U56" s="18">
        <v>52</v>
      </c>
      <c r="V56" s="18">
        <v>52</v>
      </c>
      <c r="W56" s="18">
        <v>52</v>
      </c>
      <c r="X56" s="18">
        <v>53.9</v>
      </c>
      <c r="Y56" s="18">
        <v>53.9</v>
      </c>
      <c r="Z56" s="18">
        <v>53.9</v>
      </c>
      <c r="AA56" s="18">
        <f>X56+1</f>
        <v>54.9</v>
      </c>
      <c r="AB56" s="18">
        <v>54.9</v>
      </c>
      <c r="AC56" s="18">
        <v>55.9</v>
      </c>
      <c r="AD56" s="18">
        <f>AC56+1</f>
        <v>56.9</v>
      </c>
      <c r="AE56" s="18">
        <v>53.7</v>
      </c>
      <c r="AF56" s="18">
        <v>53.7</v>
      </c>
      <c r="AG56" s="18">
        <v>52.5</v>
      </c>
      <c r="AH56" s="18"/>
      <c r="AI56" s="18"/>
      <c r="AJ56" s="18"/>
      <c r="AK56" s="18"/>
      <c r="AL56" s="18"/>
      <c r="AM56" s="18"/>
      <c r="AN56" s="18"/>
      <c r="AO56" s="27">
        <v>52.5</v>
      </c>
      <c r="AP56" s="27">
        <v>52.5</v>
      </c>
      <c r="AQ56" s="27">
        <v>52.5</v>
      </c>
      <c r="AR56" s="27">
        <v>52.5</v>
      </c>
      <c r="AS56" s="27">
        <v>52.5</v>
      </c>
      <c r="AT56" s="27">
        <v>52.5</v>
      </c>
      <c r="AU56" s="27">
        <v>52.5</v>
      </c>
      <c r="AV56" s="27">
        <v>52.5</v>
      </c>
      <c r="AW56" s="27">
        <v>52.5</v>
      </c>
      <c r="AX56" s="27">
        <v>52.5</v>
      </c>
      <c r="AY56" s="27">
        <v>52.5</v>
      </c>
      <c r="AZ56" s="27">
        <v>52.5</v>
      </c>
      <c r="BA56" s="27">
        <v>52.5</v>
      </c>
      <c r="BB56" s="27">
        <v>52.5</v>
      </c>
      <c r="BC56" s="27">
        <v>52.5</v>
      </c>
      <c r="BD56" s="27"/>
      <c r="BE56" s="27"/>
      <c r="BF56" s="27"/>
      <c r="BG56" s="27"/>
      <c r="BH56" s="27"/>
      <c r="BI56" s="27"/>
      <c r="BJ56" s="27"/>
      <c r="BK56" s="27">
        <v>52.5</v>
      </c>
      <c r="BL56" s="27">
        <v>52.5</v>
      </c>
      <c r="BM56" s="27">
        <v>52.5</v>
      </c>
      <c r="BN56" s="27">
        <v>51</v>
      </c>
      <c r="BO56" s="41">
        <f t="shared" si="17"/>
        <v>4</v>
      </c>
      <c r="BP56" s="26">
        <f t="shared" si="18"/>
        <v>2.5</v>
      </c>
      <c r="BQ56" s="41">
        <f t="shared" si="19"/>
        <v>1.5</v>
      </c>
      <c r="BR56" s="41">
        <f>H56-BQ56</f>
        <v>52.8</v>
      </c>
      <c r="BS56" s="26">
        <f>H56-BP56</f>
        <v>51.8</v>
      </c>
      <c r="BT56" s="41">
        <f>BR56-BS56</f>
        <v>1</v>
      </c>
      <c r="BU56" s="41">
        <f>K56-BT56</f>
        <v>52.5</v>
      </c>
      <c r="BV56" s="26">
        <f>K56-BS56</f>
        <v>1.7000000000000028</v>
      </c>
      <c r="BW56" s="41">
        <f>BU56-BV56</f>
        <v>50.8</v>
      </c>
      <c r="BX56" s="41">
        <f>N56-BW56</f>
        <v>2.700000000000003</v>
      </c>
      <c r="BY56" s="26">
        <f>N56-BV56</f>
        <v>51.8</v>
      </c>
      <c r="BZ56" s="41">
        <f>BX56-BY56</f>
        <v>-49.099999999999994</v>
      </c>
      <c r="CA56" s="41">
        <f>Q56-BZ56</f>
        <v>102.8</v>
      </c>
      <c r="CB56" s="26">
        <f>Q56-BY56</f>
        <v>1.9000000000000057</v>
      </c>
      <c r="CC56" s="41">
        <f>CA56-CB56</f>
        <v>100.89999999999999</v>
      </c>
      <c r="CD56" s="41">
        <f>T56-CC56</f>
        <v>-48.89999999999999</v>
      </c>
      <c r="CE56" s="26">
        <f>T56-CB56</f>
        <v>50.099999999999994</v>
      </c>
      <c r="CF56" s="41">
        <f>CD56-CE56</f>
        <v>-98.99999999999999</v>
      </c>
      <c r="CG56" s="41">
        <f>W56-CF56</f>
        <v>151</v>
      </c>
      <c r="CH56" s="26">
        <f>W56-CE56</f>
        <v>1.9000000000000057</v>
      </c>
      <c r="CI56" s="41">
        <f>CG56-CH56</f>
        <v>149.1</v>
      </c>
      <c r="CJ56" s="41">
        <f>Z56-CI56</f>
        <v>-95.19999999999999</v>
      </c>
      <c r="CK56" s="26">
        <f>Z56-CH56</f>
        <v>51.99999999999999</v>
      </c>
      <c r="CL56" s="43">
        <f t="shared" si="20"/>
        <v>0.625</v>
      </c>
      <c r="CM56" s="29">
        <f>E56</f>
        <v>55</v>
      </c>
      <c r="CN56" s="28"/>
      <c r="CO56" s="29" t="s">
        <v>107</v>
      </c>
      <c r="CP56" s="29" t="s">
        <v>172</v>
      </c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30" t="s">
        <v>108</v>
      </c>
      <c r="DC56" s="30" t="s">
        <v>109</v>
      </c>
      <c r="DD56" s="44" t="s">
        <v>53</v>
      </c>
    </row>
    <row r="57" spans="1:108" ht="12.75">
      <c r="A57" s="32">
        <v>49</v>
      </c>
      <c r="B57" s="31" t="s">
        <v>153</v>
      </c>
      <c r="C57" s="27">
        <v>29</v>
      </c>
      <c r="D57" s="27">
        <v>170</v>
      </c>
      <c r="E57" s="27">
        <v>58.5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58.5</v>
      </c>
      <c r="S57" s="18">
        <v>57.7</v>
      </c>
      <c r="T57" s="18">
        <v>58</v>
      </c>
      <c r="U57" s="18">
        <v>58</v>
      </c>
      <c r="V57" s="18">
        <v>58</v>
      </c>
      <c r="W57" s="18">
        <v>58</v>
      </c>
      <c r="X57" s="18">
        <v>57.9</v>
      </c>
      <c r="Y57" s="18">
        <v>57.9</v>
      </c>
      <c r="Z57" s="18">
        <v>58</v>
      </c>
      <c r="AA57" s="18">
        <v>60</v>
      </c>
      <c r="AB57" s="18">
        <v>60</v>
      </c>
      <c r="AC57" s="18">
        <v>58</v>
      </c>
      <c r="AD57" s="18">
        <v>57.9</v>
      </c>
      <c r="AE57" s="18">
        <v>59</v>
      </c>
      <c r="AF57" s="18">
        <v>58.4</v>
      </c>
      <c r="AG57" s="18"/>
      <c r="AH57" s="18">
        <v>57.4</v>
      </c>
      <c r="AI57" s="18"/>
      <c r="AJ57" s="18"/>
      <c r="AK57" s="18"/>
      <c r="AL57" s="18"/>
      <c r="AM57" s="18">
        <v>57.8</v>
      </c>
      <c r="AN57" s="18">
        <v>57.8</v>
      </c>
      <c r="AO57" s="27">
        <v>57.7</v>
      </c>
      <c r="AP57" s="27">
        <v>57.7</v>
      </c>
      <c r="AQ57" s="27">
        <v>57.1</v>
      </c>
      <c r="AR57" s="27">
        <v>57.1</v>
      </c>
      <c r="AS57" s="27">
        <v>57.1</v>
      </c>
      <c r="AT57" s="27">
        <v>57.1</v>
      </c>
      <c r="AU57" s="27">
        <v>57.1</v>
      </c>
      <c r="AV57" s="27">
        <v>57.1</v>
      </c>
      <c r="AW57" s="27">
        <v>57.1</v>
      </c>
      <c r="AX57" s="27">
        <v>57.1</v>
      </c>
      <c r="AY57" s="27">
        <v>57.1</v>
      </c>
      <c r="AZ57" s="27">
        <v>57.1</v>
      </c>
      <c r="BA57" s="27">
        <v>57.1</v>
      </c>
      <c r="BB57" s="27">
        <v>57.1</v>
      </c>
      <c r="BC57" s="27">
        <v>57.1</v>
      </c>
      <c r="BD57" s="27"/>
      <c r="BE57" s="27"/>
      <c r="BF57" s="27"/>
      <c r="BG57" s="27"/>
      <c r="BH57" s="27"/>
      <c r="BI57" s="27"/>
      <c r="BJ57" s="27"/>
      <c r="BK57" s="27">
        <v>57.1</v>
      </c>
      <c r="BL57" s="27">
        <v>57.1</v>
      </c>
      <c r="BM57" s="27">
        <v>57.1</v>
      </c>
      <c r="BN57" s="27">
        <v>56</v>
      </c>
      <c r="BO57" s="41">
        <f t="shared" si="17"/>
        <v>2.5</v>
      </c>
      <c r="BP57" s="26">
        <f t="shared" si="18"/>
        <v>1.3999999999999986</v>
      </c>
      <c r="BQ57" s="41">
        <f t="shared" si="19"/>
        <v>1.1000000000000014</v>
      </c>
      <c r="BR57" s="41">
        <f>H57-BQ57</f>
        <v>-1.1000000000000014</v>
      </c>
      <c r="BS57" s="26">
        <f>H57-BP57</f>
        <v>-1.3999999999999986</v>
      </c>
      <c r="BT57" s="41">
        <f>BR57-BS57</f>
        <v>0.29999999999999716</v>
      </c>
      <c r="BU57" s="41">
        <f>K57-BT57</f>
        <v>-0.29999999999999716</v>
      </c>
      <c r="BV57" s="26">
        <f>K57-BS57</f>
        <v>1.3999999999999986</v>
      </c>
      <c r="BW57" s="41">
        <f>BU57-BV57</f>
        <v>-1.6999999999999957</v>
      </c>
      <c r="BX57" s="41">
        <f>N57-BW57</f>
        <v>1.6999999999999957</v>
      </c>
      <c r="BY57" s="26">
        <f>N57-BV57</f>
        <v>-1.3999999999999986</v>
      </c>
      <c r="BZ57" s="41">
        <f>BX57-BY57</f>
        <v>3.0999999999999943</v>
      </c>
      <c r="CA57" s="41">
        <f>Q57-BZ57</f>
        <v>-3.0999999999999943</v>
      </c>
      <c r="CB57" s="26">
        <f>Q57-BY57</f>
        <v>1.3999999999999986</v>
      </c>
      <c r="CC57" s="41">
        <f>CA57-CB57</f>
        <v>-4.499999999999993</v>
      </c>
      <c r="CD57" s="41">
        <f>T57-CC57</f>
        <v>62.49999999999999</v>
      </c>
      <c r="CE57" s="26">
        <f>T57-CB57</f>
        <v>56.6</v>
      </c>
      <c r="CF57" s="41">
        <f>CD57-CE57</f>
        <v>5.8999999999999915</v>
      </c>
      <c r="CG57" s="41">
        <f>W57-CF57</f>
        <v>52.10000000000001</v>
      </c>
      <c r="CH57" s="26">
        <f>W57-CE57</f>
        <v>1.3999999999999986</v>
      </c>
      <c r="CI57" s="41">
        <f>CG57-CH57</f>
        <v>50.70000000000001</v>
      </c>
      <c r="CJ57" s="41">
        <f>Z57-CI57</f>
        <v>7.29999999999999</v>
      </c>
      <c r="CK57" s="26">
        <f>Z57-CH57</f>
        <v>56.6</v>
      </c>
      <c r="CL57" s="43">
        <f t="shared" si="20"/>
        <v>0.5599999999999994</v>
      </c>
      <c r="CM57" s="29"/>
      <c r="CN57" s="28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30"/>
      <c r="DC57" s="30"/>
      <c r="DD57" s="44"/>
    </row>
    <row r="58" spans="1:108" ht="12.75">
      <c r="A58" s="21"/>
      <c r="B58" s="22" t="s">
        <v>140</v>
      </c>
      <c r="C58" s="2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4"/>
      <c r="BP58" s="24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5"/>
      <c r="CM58" s="20"/>
      <c r="CN58" s="20"/>
      <c r="CO58" s="20"/>
      <c r="CP58" s="20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</row>
    <row r="59" spans="1:108" ht="12.75">
      <c r="A59" s="32">
        <v>1</v>
      </c>
      <c r="B59" s="31" t="s">
        <v>141</v>
      </c>
      <c r="C59" s="27">
        <v>24</v>
      </c>
      <c r="D59" s="27">
        <v>165</v>
      </c>
      <c r="E59" s="27">
        <v>61.5</v>
      </c>
      <c r="F59" s="18">
        <v>60</v>
      </c>
      <c r="G59" s="18">
        <v>60.7</v>
      </c>
      <c r="H59" s="18">
        <v>60</v>
      </c>
      <c r="I59" s="18">
        <v>61</v>
      </c>
      <c r="J59" s="18">
        <v>60</v>
      </c>
      <c r="K59" s="18">
        <v>59.5</v>
      </c>
      <c r="L59" s="18">
        <v>59.2</v>
      </c>
      <c r="M59" s="18">
        <v>59</v>
      </c>
      <c r="N59" s="18">
        <v>58.4</v>
      </c>
      <c r="O59" s="18">
        <v>57.8</v>
      </c>
      <c r="P59" s="18">
        <v>56.7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>
        <v>57</v>
      </c>
      <c r="BO59" s="41">
        <f aca="true" t="shared" si="21" ref="BO59:BO70">E59-BN59</f>
        <v>4.5</v>
      </c>
      <c r="BP59" s="26"/>
      <c r="BQ59" s="41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3">
        <f>BP59/BO59</f>
        <v>0</v>
      </c>
      <c r="CM59" s="29">
        <f>E59</f>
        <v>61.5</v>
      </c>
      <c r="CN59" s="28"/>
      <c r="CO59" s="29" t="s">
        <v>142</v>
      </c>
      <c r="CP59" s="29" t="s">
        <v>143</v>
      </c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>
        <v>59</v>
      </c>
      <c r="DB59" s="30" t="s">
        <v>144</v>
      </c>
      <c r="DC59" s="30" t="s">
        <v>145</v>
      </c>
      <c r="DD59" s="44" t="s">
        <v>53</v>
      </c>
    </row>
    <row r="60" spans="1:108" ht="12.75">
      <c r="A60" s="32">
        <v>2</v>
      </c>
      <c r="B60" s="31" t="s">
        <v>101</v>
      </c>
      <c r="C60" s="27">
        <v>27</v>
      </c>
      <c r="D60" s="27">
        <v>173</v>
      </c>
      <c r="E60" s="27">
        <v>59</v>
      </c>
      <c r="F60" s="18">
        <v>59</v>
      </c>
      <c r="G60" s="18">
        <v>59</v>
      </c>
      <c r="H60" s="18">
        <v>58.5</v>
      </c>
      <c r="I60" s="18">
        <v>58.5</v>
      </c>
      <c r="J60" s="18">
        <v>58.5</v>
      </c>
      <c r="K60" s="18">
        <v>58.5</v>
      </c>
      <c r="L60" s="18">
        <v>57.3</v>
      </c>
      <c r="M60" s="18">
        <v>57.3</v>
      </c>
      <c r="N60" s="18">
        <v>57.3</v>
      </c>
      <c r="O60" s="18">
        <v>57.3</v>
      </c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>
        <v>57.5</v>
      </c>
      <c r="BO60" s="41">
        <f t="shared" si="21"/>
        <v>1.5</v>
      </c>
      <c r="BP60" s="26"/>
      <c r="BQ60" s="41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3">
        <f aca="true" t="shared" si="22" ref="CL60:CL65">BP60/BO60</f>
        <v>0</v>
      </c>
      <c r="CM60" s="29"/>
      <c r="CN60" s="28"/>
      <c r="CO60" s="29" t="s">
        <v>102</v>
      </c>
      <c r="CP60" s="29" t="s">
        <v>103</v>
      </c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30" t="s">
        <v>104</v>
      </c>
      <c r="DC60" s="30" t="s">
        <v>105</v>
      </c>
      <c r="DD60" s="44">
        <v>40274</v>
      </c>
    </row>
    <row r="61" spans="1:108" ht="12.75">
      <c r="A61" s="32">
        <v>3</v>
      </c>
      <c r="B61" s="31" t="s">
        <v>126</v>
      </c>
      <c r="C61" s="27">
        <v>25</v>
      </c>
      <c r="D61" s="27">
        <v>172</v>
      </c>
      <c r="E61" s="27">
        <v>55</v>
      </c>
      <c r="F61" s="18"/>
      <c r="G61" s="18"/>
      <c r="H61" s="18"/>
      <c r="I61" s="18"/>
      <c r="J61" s="18"/>
      <c r="K61" s="18"/>
      <c r="L61" s="18"/>
      <c r="M61" s="18"/>
      <c r="N61" s="18">
        <v>55</v>
      </c>
      <c r="O61" s="18">
        <v>54</v>
      </c>
      <c r="P61" s="18">
        <v>54</v>
      </c>
      <c r="Q61" s="18">
        <v>54</v>
      </c>
      <c r="R61" s="18">
        <v>54</v>
      </c>
      <c r="S61" s="18">
        <v>54</v>
      </c>
      <c r="T61" s="18">
        <v>52</v>
      </c>
      <c r="U61" s="18">
        <v>50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>
        <v>52</v>
      </c>
      <c r="BO61" s="41">
        <f t="shared" si="21"/>
        <v>3</v>
      </c>
      <c r="BP61" s="26"/>
      <c r="BQ61" s="41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3">
        <f t="shared" si="22"/>
        <v>0</v>
      </c>
      <c r="CM61" s="29"/>
      <c r="CN61" s="28"/>
      <c r="CO61" s="29" t="s">
        <v>127</v>
      </c>
      <c r="CP61" s="29" t="s">
        <v>128</v>
      </c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30" t="s">
        <v>129</v>
      </c>
      <c r="DC61" s="30" t="s">
        <v>130</v>
      </c>
      <c r="DD61" s="44">
        <v>40322</v>
      </c>
    </row>
    <row r="62" spans="1:108" ht="12.75">
      <c r="A62" s="32">
        <v>4</v>
      </c>
      <c r="B62" s="31" t="s">
        <v>90</v>
      </c>
      <c r="C62" s="27">
        <v>34</v>
      </c>
      <c r="D62" s="27">
        <v>165</v>
      </c>
      <c r="E62" s="27">
        <v>59.7</v>
      </c>
      <c r="F62" s="18">
        <v>59</v>
      </c>
      <c r="G62" s="18">
        <v>59.7</v>
      </c>
      <c r="H62" s="18">
        <v>59.7</v>
      </c>
      <c r="I62" s="18">
        <v>58.7</v>
      </c>
      <c r="J62" s="18">
        <v>58.5</v>
      </c>
      <c r="K62" s="18">
        <v>58.5</v>
      </c>
      <c r="L62" s="18">
        <v>58.4</v>
      </c>
      <c r="M62" s="18">
        <v>58</v>
      </c>
      <c r="N62" s="18">
        <v>57.6</v>
      </c>
      <c r="O62" s="18">
        <v>56.6</v>
      </c>
      <c r="P62" s="18">
        <v>56.4</v>
      </c>
      <c r="Q62" s="18">
        <v>56</v>
      </c>
      <c r="R62" s="18">
        <v>55.6</v>
      </c>
      <c r="S62" s="18">
        <v>55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>
        <v>55</v>
      </c>
      <c r="BO62" s="41">
        <f t="shared" si="21"/>
        <v>4.700000000000003</v>
      </c>
      <c r="BP62" s="26"/>
      <c r="BQ62" s="41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3">
        <f t="shared" si="22"/>
        <v>0</v>
      </c>
      <c r="CM62" s="29">
        <f>E62</f>
        <v>59.7</v>
      </c>
      <c r="CN62" s="28"/>
      <c r="CO62" s="29" t="s">
        <v>91</v>
      </c>
      <c r="CP62" s="29" t="s">
        <v>156</v>
      </c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30" t="s">
        <v>92</v>
      </c>
      <c r="DC62" s="30" t="s">
        <v>93</v>
      </c>
      <c r="DD62" s="44" t="s">
        <v>53</v>
      </c>
    </row>
    <row r="63" spans="1:108" ht="12.75">
      <c r="A63" s="32">
        <v>5</v>
      </c>
      <c r="B63" s="31" t="s">
        <v>117</v>
      </c>
      <c r="C63" s="27">
        <v>25</v>
      </c>
      <c r="D63" s="27">
        <v>170</v>
      </c>
      <c r="E63" s="27">
        <v>65</v>
      </c>
      <c r="F63" s="18"/>
      <c r="G63" s="18"/>
      <c r="H63" s="18"/>
      <c r="I63" s="18"/>
      <c r="J63" s="18"/>
      <c r="K63" s="18"/>
      <c r="L63" s="18"/>
      <c r="M63" s="18">
        <v>65</v>
      </c>
      <c r="N63" s="18">
        <v>64</v>
      </c>
      <c r="O63" s="18">
        <v>63.5</v>
      </c>
      <c r="P63" s="18">
        <v>63</v>
      </c>
      <c r="Q63" s="18">
        <v>63</v>
      </c>
      <c r="R63" s="18">
        <v>62</v>
      </c>
      <c r="S63" s="18">
        <v>62</v>
      </c>
      <c r="T63" s="18">
        <v>62</v>
      </c>
      <c r="U63" s="18">
        <v>61.7</v>
      </c>
      <c r="V63" s="18">
        <v>61.8</v>
      </c>
      <c r="W63" s="18">
        <v>60.3</v>
      </c>
      <c r="X63" s="18">
        <v>60.2</v>
      </c>
      <c r="Y63" s="18">
        <v>60.3</v>
      </c>
      <c r="Z63" s="18">
        <v>60.1</v>
      </c>
      <c r="AA63" s="18">
        <v>60</v>
      </c>
      <c r="AB63" s="18">
        <v>60</v>
      </c>
      <c r="AC63" s="18">
        <v>60</v>
      </c>
      <c r="AD63" s="18">
        <v>60</v>
      </c>
      <c r="AE63" s="18">
        <v>59.9</v>
      </c>
      <c r="AF63" s="18">
        <v>58.7</v>
      </c>
      <c r="AG63" s="18">
        <v>58.8</v>
      </c>
      <c r="AH63" s="18"/>
      <c r="AI63" s="18">
        <v>58.6</v>
      </c>
      <c r="AJ63" s="18"/>
      <c r="AK63" s="18"/>
      <c r="AL63" s="18"/>
      <c r="AM63" s="18"/>
      <c r="AN63" s="18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>
        <v>59</v>
      </c>
      <c r="BO63" s="41">
        <f t="shared" si="21"/>
        <v>6</v>
      </c>
      <c r="BP63" s="26"/>
      <c r="BQ63" s="41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3">
        <f t="shared" si="22"/>
        <v>0</v>
      </c>
      <c r="CM63" s="29"/>
      <c r="CN63" s="28"/>
      <c r="CO63" s="29" t="s">
        <v>118</v>
      </c>
      <c r="CP63" s="29" t="s">
        <v>218</v>
      </c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30" t="s">
        <v>119</v>
      </c>
      <c r="DC63" s="30" t="s">
        <v>120</v>
      </c>
      <c r="DD63" s="44">
        <v>40321</v>
      </c>
    </row>
    <row r="64" spans="1:108" ht="12.75">
      <c r="A64" s="32">
        <v>6</v>
      </c>
      <c r="B64" s="31" t="s">
        <v>189</v>
      </c>
      <c r="C64" s="27">
        <v>25</v>
      </c>
      <c r="D64" s="27">
        <v>168</v>
      </c>
      <c r="E64" s="27">
        <v>61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59</v>
      </c>
      <c r="AA64" s="18">
        <v>58</v>
      </c>
      <c r="AB64" s="18">
        <v>58</v>
      </c>
      <c r="AC64" s="18">
        <v>57</v>
      </c>
      <c r="AD64" s="18">
        <v>56.6</v>
      </c>
      <c r="AE64" s="18">
        <v>56</v>
      </c>
      <c r="AF64" s="18">
        <v>55</v>
      </c>
      <c r="AG64" s="18">
        <v>54</v>
      </c>
      <c r="AH64" s="18">
        <v>53.5</v>
      </c>
      <c r="AI64" s="18"/>
      <c r="AJ64" s="18">
        <v>53</v>
      </c>
      <c r="AK64" s="18"/>
      <c r="AL64" s="18"/>
      <c r="AM64" s="18"/>
      <c r="AN64" s="18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>
        <v>54</v>
      </c>
      <c r="BO64" s="41">
        <f t="shared" si="21"/>
        <v>7</v>
      </c>
      <c r="BP64" s="26"/>
      <c r="BQ64" s="41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3">
        <f t="shared" si="22"/>
        <v>0</v>
      </c>
      <c r="CM64" s="29"/>
      <c r="CN64" s="28"/>
      <c r="CO64" s="29" t="s">
        <v>193</v>
      </c>
      <c r="CP64" s="29" t="s">
        <v>227</v>
      </c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30"/>
      <c r="DC64" s="30" t="s">
        <v>202</v>
      </c>
      <c r="DD64" s="44"/>
    </row>
    <row r="65" spans="1:108" ht="12.75">
      <c r="A65" s="32">
        <v>7</v>
      </c>
      <c r="B65" s="31" t="s">
        <v>114</v>
      </c>
      <c r="C65" s="27">
        <v>25</v>
      </c>
      <c r="D65" s="27">
        <v>163</v>
      </c>
      <c r="E65" s="27">
        <v>61</v>
      </c>
      <c r="F65" s="18"/>
      <c r="G65" s="18"/>
      <c r="H65" s="18"/>
      <c r="I65" s="18"/>
      <c r="J65" s="18"/>
      <c r="K65" s="18"/>
      <c r="L65" s="18">
        <v>60</v>
      </c>
      <c r="M65" s="18">
        <v>59.4</v>
      </c>
      <c r="N65" s="18">
        <v>59</v>
      </c>
      <c r="O65" s="18">
        <v>58.6</v>
      </c>
      <c r="P65" s="18">
        <v>58.6</v>
      </c>
      <c r="Q65" s="18">
        <v>58.6</v>
      </c>
      <c r="R65" s="18">
        <v>57.75</v>
      </c>
      <c r="S65" s="18">
        <v>57.7</v>
      </c>
      <c r="T65" s="18">
        <v>57</v>
      </c>
      <c r="U65" s="18">
        <v>57</v>
      </c>
      <c r="V65" s="18">
        <v>56.5</v>
      </c>
      <c r="W65" s="18">
        <v>56.5</v>
      </c>
      <c r="X65" s="18">
        <v>55</v>
      </c>
      <c r="Y65" s="18">
        <v>55</v>
      </c>
      <c r="Z65" s="18">
        <v>55</v>
      </c>
      <c r="AA65" s="18">
        <v>55</v>
      </c>
      <c r="AB65" s="18">
        <v>55</v>
      </c>
      <c r="AC65" s="18">
        <v>55</v>
      </c>
      <c r="AD65" s="18">
        <v>55</v>
      </c>
      <c r="AE65" s="18">
        <v>55.7</v>
      </c>
      <c r="AF65" s="18">
        <v>55.7</v>
      </c>
      <c r="AG65" s="18" t="s">
        <v>228</v>
      </c>
      <c r="AH65" s="18"/>
      <c r="AI65" s="18"/>
      <c r="AJ65" s="18"/>
      <c r="AK65" s="18"/>
      <c r="AL65" s="18"/>
      <c r="AM65" s="18"/>
      <c r="AN65" s="18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>
        <v>53</v>
      </c>
      <c r="BO65" s="41">
        <f t="shared" si="21"/>
        <v>8</v>
      </c>
      <c r="BP65" s="26"/>
      <c r="BQ65" s="41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3">
        <f t="shared" si="22"/>
        <v>0</v>
      </c>
      <c r="CM65" s="29"/>
      <c r="CN65" s="28"/>
      <c r="CO65" s="29" t="s">
        <v>115</v>
      </c>
      <c r="CP65" s="29" t="s">
        <v>181</v>
      </c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30" t="s">
        <v>74</v>
      </c>
      <c r="DC65" s="30" t="s">
        <v>116</v>
      </c>
      <c r="DD65" s="44">
        <v>40299</v>
      </c>
    </row>
    <row r="66" spans="1:108" ht="12.75">
      <c r="A66" s="32">
        <v>8</v>
      </c>
      <c r="B66" s="31" t="s">
        <v>220</v>
      </c>
      <c r="C66" s="27"/>
      <c r="D66" s="27">
        <v>160</v>
      </c>
      <c r="E66" s="27">
        <v>55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>
        <v>55</v>
      </c>
      <c r="AI66" s="18"/>
      <c r="AJ66" s="18">
        <v>53.9</v>
      </c>
      <c r="AK66" s="18">
        <v>53</v>
      </c>
      <c r="AL66" s="18">
        <v>51.4</v>
      </c>
      <c r="AM66" s="18"/>
      <c r="AN66" s="18">
        <v>50.9</v>
      </c>
      <c r="AO66" s="27">
        <v>50.9</v>
      </c>
      <c r="AP66" s="27">
        <v>50.9</v>
      </c>
      <c r="AQ66" s="27">
        <v>49.5</v>
      </c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>
        <v>50</v>
      </c>
      <c r="BO66" s="41">
        <f t="shared" si="21"/>
        <v>5</v>
      </c>
      <c r="BP66" s="26"/>
      <c r="BQ66" s="41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3">
        <f>BP66/BO66</f>
        <v>0</v>
      </c>
      <c r="CM66" s="29"/>
      <c r="CN66" s="28">
        <f>AK66-AJ66</f>
        <v>-0.8999999999999986</v>
      </c>
      <c r="CO66" s="29" t="s">
        <v>221</v>
      </c>
      <c r="CP66" s="29" t="s">
        <v>247</v>
      </c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30"/>
      <c r="DC66" s="30" t="s">
        <v>222</v>
      </c>
      <c r="DD66" s="44"/>
    </row>
    <row r="67" spans="1:108" ht="12.75">
      <c r="A67" s="32">
        <v>9</v>
      </c>
      <c r="B67" s="31" t="s">
        <v>110</v>
      </c>
      <c r="C67" s="27">
        <v>21</v>
      </c>
      <c r="D67" s="27">
        <v>162</v>
      </c>
      <c r="E67" s="27">
        <v>54</v>
      </c>
      <c r="F67" s="18">
        <v>54</v>
      </c>
      <c r="G67" s="18">
        <v>54</v>
      </c>
      <c r="H67" s="18">
        <v>54</v>
      </c>
      <c r="I67" s="18">
        <v>53</v>
      </c>
      <c r="J67" s="18">
        <v>53</v>
      </c>
      <c r="K67" s="18">
        <v>53</v>
      </c>
      <c r="L67" s="18">
        <v>53</v>
      </c>
      <c r="M67" s="18">
        <v>52</v>
      </c>
      <c r="N67" s="18">
        <v>52</v>
      </c>
      <c r="O67" s="18">
        <v>53</v>
      </c>
      <c r="P67" s="18">
        <v>52</v>
      </c>
      <c r="Q67" s="18">
        <v>52</v>
      </c>
      <c r="R67" s="18">
        <v>52</v>
      </c>
      <c r="S67" s="18">
        <v>52</v>
      </c>
      <c r="T67" s="18">
        <v>51</v>
      </c>
      <c r="U67" s="18"/>
      <c r="V67" s="18"/>
      <c r="W67" s="18" t="s">
        <v>191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>
        <v>51</v>
      </c>
      <c r="BO67" s="41">
        <f t="shared" si="21"/>
        <v>3</v>
      </c>
      <c r="BP67" s="26"/>
      <c r="BQ67" s="41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3">
        <f>BP67/BO67</f>
        <v>0</v>
      </c>
      <c r="CM67" s="29"/>
      <c r="CN67" s="28"/>
      <c r="CO67" s="29" t="s">
        <v>111</v>
      </c>
      <c r="CP67" s="29" t="s">
        <v>163</v>
      </c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30" t="s">
        <v>112</v>
      </c>
      <c r="DC67" s="30" t="s">
        <v>113</v>
      </c>
      <c r="DD67" s="44">
        <v>40263</v>
      </c>
    </row>
    <row r="68" spans="1:108" ht="12.75">
      <c r="A68" s="32">
        <v>10</v>
      </c>
      <c r="B68" s="31" t="s">
        <v>64</v>
      </c>
      <c r="C68" s="27">
        <v>23</v>
      </c>
      <c r="D68" s="27">
        <v>172</v>
      </c>
      <c r="E68" s="27">
        <v>74</v>
      </c>
      <c r="F68" s="18">
        <v>73.2</v>
      </c>
      <c r="G68" s="18">
        <v>73.2</v>
      </c>
      <c r="H68" s="18">
        <v>72</v>
      </c>
      <c r="I68" s="18">
        <v>73</v>
      </c>
      <c r="J68" s="18">
        <v>73</v>
      </c>
      <c r="K68" s="18">
        <v>73</v>
      </c>
      <c r="L68" s="18">
        <v>73</v>
      </c>
      <c r="M68" s="18">
        <v>72</v>
      </c>
      <c r="N68" s="18">
        <v>70</v>
      </c>
      <c r="O68" s="18">
        <v>68.8</v>
      </c>
      <c r="P68" s="18">
        <v>68.8</v>
      </c>
      <c r="Q68" s="18">
        <v>67</v>
      </c>
      <c r="R68" s="18">
        <v>67</v>
      </c>
      <c r="S68" s="18">
        <v>67</v>
      </c>
      <c r="T68" s="18">
        <v>67</v>
      </c>
      <c r="U68" s="18">
        <v>66</v>
      </c>
      <c r="V68" s="18">
        <v>66.7</v>
      </c>
      <c r="W68" s="18" t="s">
        <v>191</v>
      </c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>
        <v>60</v>
      </c>
      <c r="BO68" s="41">
        <f t="shared" si="21"/>
        <v>14</v>
      </c>
      <c r="BP68" s="26"/>
      <c r="BQ68" s="41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3">
        <f>BP68/BO68</f>
        <v>0</v>
      </c>
      <c r="CM68" s="29"/>
      <c r="CN68" s="28"/>
      <c r="CO68" s="29" t="s">
        <v>65</v>
      </c>
      <c r="CP68" s="29" t="s">
        <v>167</v>
      </c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30" t="s">
        <v>66</v>
      </c>
      <c r="DC68" s="30" t="s">
        <v>67</v>
      </c>
      <c r="DD68" s="44" t="s">
        <v>53</v>
      </c>
    </row>
    <row r="69" spans="1:108" ht="14.25" customHeight="1">
      <c r="A69" s="32">
        <v>11</v>
      </c>
      <c r="B69" s="31" t="s">
        <v>190</v>
      </c>
      <c r="C69" s="27">
        <v>27</v>
      </c>
      <c r="D69" s="27">
        <v>165</v>
      </c>
      <c r="E69" s="27">
        <v>82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v>81.2</v>
      </c>
      <c r="AB69" s="18">
        <v>81</v>
      </c>
      <c r="AC69" s="18">
        <v>80</v>
      </c>
      <c r="AD69" s="18">
        <v>80</v>
      </c>
      <c r="AE69" s="18">
        <v>79</v>
      </c>
      <c r="AF69" s="18">
        <v>79</v>
      </c>
      <c r="AG69" s="18">
        <v>79</v>
      </c>
      <c r="AH69" s="18"/>
      <c r="AI69" s="18">
        <v>79</v>
      </c>
      <c r="AJ69" s="18"/>
      <c r="AK69" s="18"/>
      <c r="AL69" s="18">
        <v>79</v>
      </c>
      <c r="AM69" s="18">
        <v>79</v>
      </c>
      <c r="AN69" s="18">
        <v>79</v>
      </c>
      <c r="AO69" s="27">
        <v>78</v>
      </c>
      <c r="AP69" s="27">
        <v>77</v>
      </c>
      <c r="AQ69" s="27">
        <v>77</v>
      </c>
      <c r="AR69" s="46">
        <v>77</v>
      </c>
      <c r="AS69" s="27">
        <v>77</v>
      </c>
      <c r="AT69" s="27">
        <v>77</v>
      </c>
      <c r="AU69" s="46">
        <v>77</v>
      </c>
      <c r="AV69" s="46">
        <v>77</v>
      </c>
      <c r="AW69" s="46">
        <v>75.5</v>
      </c>
      <c r="AX69" s="27">
        <v>75.5</v>
      </c>
      <c r="AY69" s="27">
        <v>75.5</v>
      </c>
      <c r="AZ69" s="46">
        <v>75.5</v>
      </c>
      <c r="BA69" s="27">
        <v>75.5</v>
      </c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>
        <v>60</v>
      </c>
      <c r="BO69" s="41">
        <f t="shared" si="21"/>
        <v>22</v>
      </c>
      <c r="BP69" s="26"/>
      <c r="BQ69" s="41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3">
        <f>BP69/BO69</f>
        <v>0</v>
      </c>
      <c r="CM69" s="29"/>
      <c r="CN69" s="28"/>
      <c r="CO69" s="29" t="s">
        <v>199</v>
      </c>
      <c r="CP69" s="29" t="s">
        <v>249</v>
      </c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30" t="s">
        <v>74</v>
      </c>
      <c r="DC69" s="30" t="s">
        <v>200</v>
      </c>
      <c r="DD69" s="44"/>
    </row>
    <row r="70" spans="1:108" ht="12.75">
      <c r="A70" s="32">
        <v>12</v>
      </c>
      <c r="B70" s="31" t="s">
        <v>123</v>
      </c>
      <c r="C70" s="27">
        <v>24</v>
      </c>
      <c r="D70" s="27">
        <v>163</v>
      </c>
      <c r="E70" s="27">
        <v>66</v>
      </c>
      <c r="F70" s="18">
        <v>61</v>
      </c>
      <c r="G70" s="18">
        <v>61</v>
      </c>
      <c r="H70" s="18">
        <v>61</v>
      </c>
      <c r="I70" s="18">
        <v>61</v>
      </c>
      <c r="J70" s="18">
        <v>61</v>
      </c>
      <c r="K70" s="18">
        <v>61</v>
      </c>
      <c r="L70" s="18">
        <v>61</v>
      </c>
      <c r="M70" s="18">
        <v>61</v>
      </c>
      <c r="N70" s="18">
        <v>61</v>
      </c>
      <c r="O70" s="18">
        <v>61</v>
      </c>
      <c r="P70" s="18"/>
      <c r="Q70" s="18"/>
      <c r="R70" s="18"/>
      <c r="S70" s="18"/>
      <c r="T70" s="18"/>
      <c r="U70" s="18"/>
      <c r="V70" s="18"/>
      <c r="W70" s="18"/>
      <c r="X70" s="18">
        <v>66</v>
      </c>
      <c r="Y70" s="18">
        <v>66</v>
      </c>
      <c r="Z70" s="18">
        <v>66</v>
      </c>
      <c r="AA70" s="18">
        <f>Y70+1</f>
        <v>67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27">
        <v>61</v>
      </c>
      <c r="AP70" s="27">
        <v>61</v>
      </c>
      <c r="AQ70" s="27">
        <v>61</v>
      </c>
      <c r="AR70" s="27">
        <v>61</v>
      </c>
      <c r="AS70" s="27">
        <v>61</v>
      </c>
      <c r="AT70" s="27">
        <v>61</v>
      </c>
      <c r="AU70" s="27">
        <v>61</v>
      </c>
      <c r="AV70" s="27">
        <v>61</v>
      </c>
      <c r="AW70" s="27">
        <v>61</v>
      </c>
      <c r="AX70" s="27">
        <v>61</v>
      </c>
      <c r="AY70" s="27">
        <v>61</v>
      </c>
      <c r="AZ70" s="46">
        <v>59</v>
      </c>
      <c r="BA70" s="27">
        <v>59</v>
      </c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>
        <v>55</v>
      </c>
      <c r="BO70" s="41">
        <f t="shared" si="21"/>
        <v>11</v>
      </c>
      <c r="BP70" s="26"/>
      <c r="BQ70" s="41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3">
        <f>BP70/BO70</f>
        <v>0</v>
      </c>
      <c r="CM70" s="29"/>
      <c r="CN70" s="28"/>
      <c r="CO70" s="29" t="s">
        <v>185</v>
      </c>
      <c r="CP70" s="29" t="s">
        <v>185</v>
      </c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 t="s">
        <v>124</v>
      </c>
      <c r="DB70" s="30"/>
      <c r="DC70" s="30" t="s">
        <v>125</v>
      </c>
      <c r="DD70" s="44" t="s">
        <v>53</v>
      </c>
    </row>
    <row r="71" spans="67:69" ht="13.5" thickBot="1">
      <c r="BO71" s="2"/>
      <c r="BP71" s="2"/>
      <c r="BQ71" s="2"/>
    </row>
    <row r="72" spans="5:92" ht="13.5" thickBot="1">
      <c r="E72" s="15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8" t="s">
        <v>146</v>
      </c>
      <c r="BO72" s="12">
        <f>SUM(BO4:BO14,BO16:BO26,BO28:BO35,BO37:BO50,BO52:BO57)</f>
        <v>542.6000000000001</v>
      </c>
      <c r="BP72" s="12">
        <f>SUM(BP4:BP14,BP16:BP26,BP28:BP35,BP37:BP50,BP52:BP57)</f>
        <v>111.6</v>
      </c>
      <c r="BQ72" s="12">
        <f>SUM(BQ4:BQ14,BQ16:BQ26,BQ28:BQ35,BQ37:BQ50,BQ52:BQ57)</f>
        <v>430.99999999999994</v>
      </c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59"/>
      <c r="CL72" s="60"/>
      <c r="CN72" s="17">
        <f>SUM(CN4:CN63)</f>
        <v>-0.9000000000000057</v>
      </c>
    </row>
    <row r="73" spans="68:90" ht="12.75">
      <c r="BP73" s="14">
        <f>BP72/BO72</f>
        <v>0.20567637301879832</v>
      </c>
      <c r="BQ73" s="14">
        <f>BQ72/BO72</f>
        <v>0.7943236269812013</v>
      </c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</row>
    <row r="74" spans="2:93" ht="12.75">
      <c r="B74" s="3"/>
      <c r="CO74" s="19"/>
    </row>
    <row r="75" ht="12.75">
      <c r="B75" s="4"/>
    </row>
    <row r="76" ht="12.75"/>
    <row r="85" spans="2:69" ht="12.75">
      <c r="B85" s="2" t="s">
        <v>147</v>
      </c>
      <c r="BO85" s="2"/>
      <c r="BP85" s="2"/>
      <c r="BQ85" s="2"/>
    </row>
  </sheetData>
  <sheetProtection/>
  <mergeCells count="5">
    <mergeCell ref="A3:DD3"/>
    <mergeCell ref="A15:DD15"/>
    <mergeCell ref="A27:DD27"/>
    <mergeCell ref="A36:DD36"/>
    <mergeCell ref="A51:DD51"/>
  </mergeCells>
  <hyperlinks>
    <hyperlink ref="B18" r:id="rId1" display="M@llyuss@, Ольга"/>
    <hyperlink ref="B54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Admin</cp:lastModifiedBy>
  <dcterms:created xsi:type="dcterms:W3CDTF">2009-05-19T05:23:09Z</dcterms:created>
  <dcterms:modified xsi:type="dcterms:W3CDTF">2011-06-20T09:39:59Z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