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605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<sst xmlns="http://schemas.openxmlformats.org/spreadsheetml/2006/main" count="460" uniqueCount="406">
  <si>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</si>
  <si>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</si>
  <si>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</si>
  <si>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</si>
  <si>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</si>
  <si>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</si>
  <si>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</si>
  <si>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</si>
  <si>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</si>
  <si>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</si>
  <si>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</si>
  <si>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</si>
  <si>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</si>
  <si>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</si>
  <si>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</si>
  <si>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</si>
  <si>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</si>
  <si>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</si>
  <si>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</si>
  <si>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</si>
  <si>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</si>
  <si>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</si>
  <si>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</si>
  <si>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</si>
  <si>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</si>
  <si>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</si>
  <si>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</si>
  <si>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</si>
  <si>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</si>
  <si>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</si>
  <si>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</si>
  <si>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</si>
  <si>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</si>
  <si>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</si>
  <si>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</si>
  <si>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</si>
  <si>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</si>
  <si>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</si>
  <si>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</si>
  <si>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</si>
  <si>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</si>
  <si>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</si>
  <si>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</si>
  <si>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</si>
  <si>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</si>
  <si>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</si>
  <si>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</si>
  <si>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</si>
  <si>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</si>
  <si>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</si>
  <si>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</si>
  <si>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</si>
  <si>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</si>
  <si>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</si>
  <si>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</si>
  <si>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</si>
  <si>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</si>
  <si>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</si>
  <si>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</si>
  <si>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</si>
  <si>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</si>
  <si>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</si>
  <si>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</si>
  <si>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</si>
  <si>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</si>
  <si>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</si>
  <si>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</si>
  <si>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</si>
  <si>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</si>
  <si>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</si>
  <si>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</si>
  <si>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</si>
  <si>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</si>
  <si>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</si>
  <si>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</si>
  <si>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</si>
  <si>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</si>
  <si>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</si>
  <si>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</si>
  <si>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</si>
  <si>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</si>
  <si>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</si>
  <si>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</si>
  <si>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</si>
  <si>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</si>
  <si>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</si>
  <si>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</si>
  <si>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</si>
  <si>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</si>
  <si>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</si>
  <si>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</si>
  <si>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</si>
  <si>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</si>
  <si>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</si>
  <si>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</si>
  <si>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</si>
  <si>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</si>
  <si>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</si>
  <si>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</si>
  <si>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</si>
  <si>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</si>
  <si>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</si>
  <si>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</si>
  <si>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</si>
  <si>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</si>
  <si>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</si>
  <si>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</si>
  <si>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</si>
  <si>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</si>
  <si>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</si>
  <si>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</si>
  <si>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</si>
  <si>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</si>
  <si>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</si>
  <si>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</si>
  <si>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</si>
  <si>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</si>
  <si>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</si>
  <si>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</si>
  <si>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</si>
  <si>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</si>
  <si>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</si>
  <si>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</si>
  <si>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</si>
  <si>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</si>
  <si>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</si>
  <si>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</si>
  <si>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</si>
  <si>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</si>
  <si>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</si>
  <si>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</si>
  <si>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</si>
  <si>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</si>
  <si>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</si>
  <si>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</si>
  <si>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</si>
  <si>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</si>
  <si>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</si>
  <si>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</si>
  <si>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</si>
  <si>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</si>
  <si>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</si>
  <si>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</si>
  <si>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</si>
  <si>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</si>
  <si>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</si>
  <si>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</si>
  <si>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</si>
  <si>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</si>
  <si>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</si>
  <si>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</si>
  <si>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</si>
  <si>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</si>
  <si>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</si>
  <si>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</si>
  <si>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</si>
  <si>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</si>
  <si>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</si>
  <si>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</si>
  <si>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</si>
  <si>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</si>
  <si>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</si>
  <si>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</si>
  <si>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</si>
  <si>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</si>
  <si>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</si>
  <si>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</si>
  <si>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</si>
  <si>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</si>
  <si>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</si>
  <si>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</si>
  <si>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</si>
  <si>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</si>
  <si>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</si>
  <si>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</si>
  <si>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</si>
  <si>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</si>
  <si>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</si>
  <si>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</si>
  <si>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</si>
  <si>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</si>
  <si>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</si>
  <si>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</si>
  <si>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</si>
  <si>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</si>
  <si>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</si>
  <si>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</si>
  <si>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</si>
  <si>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</si>
  <si>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</si>
  <si>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</si>
  <si>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</si>
  <si>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</si>
  <si>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</si>
  <si>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</si>
  <si>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</si>
  <si>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</si>
  <si>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</si>
  <si>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</si>
  <si>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</si>
  <si>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</si>
  <si>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</si>
  <si>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</si>
  <si>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</si>
  <si>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</si>
  <si>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</si>
  <si>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</si>
  <si>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</si>
  <si>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</si>
  <si>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</si>
  <si>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</si>
  <si>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</si>
  <si>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</si>
  <si>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</si>
  <si>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</si>
  <si>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</si>
  <si>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</si>
  <si>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</si>
  <si>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</si>
  <si>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</si>
  <si>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</si>
  <si>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</si>
  <si>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</si>
  <si>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</si>
  <si>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</si>
  <si>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</si>
  <si>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</si>
  <si>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</si>
  <si>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</si>
  <si>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</si>
  <si>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</si>
  <si>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</si>
  <si>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</si>
  <si>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</si>
  <si>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</si>
  <si>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</si>
  <si>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</si>
  <si>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</si>
  <si>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</si>
  <si>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</si>
  <si>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</si>
  <si>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</si>
  <si>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</si>
  <si>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</si>
  <si>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</si>
  <si>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</si>
  <si>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</si>
  <si>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</si>
  <si>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</si>
  <si>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</si>
  <si>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</si>
  <si>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</si>
  <si>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</si>
  <si>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</si>
  <si>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</si>
  <si>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</si>
  <si>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</si>
  <si>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</si>
  <si>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</si>
  <si>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</si>
  <si>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</si>
  <si>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</si>
  <si>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</si>
  <si>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</si>
  <si>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</si>
  <si>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</si>
  <si>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</si>
  <si>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</si>
  <si>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</si>
  <si>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</si>
  <si>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</si>
  <si>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</si>
  <si>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</si>
  <si>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</si>
  <si>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</si>
  <si>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</si>
  <si>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</si>
  <si>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</si>
  <si>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</si>
  <si>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</si>
  <si>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</si>
  <si>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</si>
  <si>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</si>
  <si>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</si>
  <si>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</si>
  <si>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</si>
  <si>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</si>
  <si>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</si>
  <si>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</si>
  <si>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</si>
  <si>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</si>
  <si>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</si>
  <si>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</si>
  <si>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</si>
  <si>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</si>
  <si>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</si>
  <si>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</si>
  <si>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</si>
  <si>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</si>
  <si>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</si>
  <si>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</si>
  <si>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</si>
  <si>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</si>
  <si>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</si>
  <si>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</si>
  <si>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</si>
  <si>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</si>
  <si>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</si>
  <si>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87-64-95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</si>
  <si>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</si>
  <si>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</si>
  <si>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</si>
  <si>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</si>
  <si>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</si>
  <si>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</si>
  <si>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</si>
  <si>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</si>
  <si>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</si>
  <si>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</si>
  <si>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</si>
  <si>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</si>
  <si>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</si>
  <si>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</si>
  <si>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</si>
  <si>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</si>
  <si>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</si>
  <si>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</si>
  <si>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</si>
  <si>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</si>
  <si>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</si>
  <si>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</si>
  <si>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</si>
  <si>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</si>
  <si>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</si>
  <si>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</si>
  <si>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</si>
  <si>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</si>
  <si>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</si>
  <si>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</si>
  <si>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</si>
  <si>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</si>
  <si>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</si>
  <si>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</si>
  <si>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</si>
  <si>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</si>
  <si>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</si>
  <si>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</si>
  <si>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</si>
  <si>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</si>
  <si>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</si>
  <si>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</si>
  <si>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</si>
  <si>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</si>
  <si>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</si>
  <si>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</si>
  <si>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</si>
  <si>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</si>
  <si>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</si>
  <si>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</si>
  <si>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</si>
  <si>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68 к НГ</t>
  </si>
  <si>
    <t>119-94-104</t>
  </si>
  <si>
    <t>114-105-113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</si>
  <si>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</si>
  <si>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</si>
  <si>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</si>
  <si>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</si>
  <si>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</si>
  <si>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</si>
  <si>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</si>
  <si>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</si>
  <si>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</si>
  <si>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</si>
  <si>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</si>
  <si>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</si>
  <si>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</si>
  <si>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</si>
  <si>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</si>
  <si>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</si>
  <si>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</si>
  <si>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</si>
  <si>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</si>
  <si>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</si>
  <si>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</si>
  <si>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89-68-86</t>
  </si>
  <si>
    <t>88-66-91</t>
  </si>
  <si>
    <t>104-77-103</t>
  </si>
  <si>
    <t>90-64-96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</si>
  <si>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</si>
  <si>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</si>
  <si>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</si>
  <si>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</si>
  <si>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</si>
  <si>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</si>
  <si>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</si>
  <si>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</si>
  <si>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</si>
  <si>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</si>
  <si>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</si>
  <si>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</si>
  <si>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</si>
  <si>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</si>
  <si>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88-67-90</t>
  </si>
  <si>
    <t xml:space="preserve">krbishka Аня </t>
  </si>
  <si>
    <t>80-65-85</t>
  </si>
  <si>
    <t>89-67-97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</si>
</sst>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50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1" applyNumberFormat="0" applyAlignment="0" applyProtection="0"/>
    <xf numFmtId="0" fontId="38" fillId="7" borderId="2" applyNumberFormat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2" borderId="7" applyNumberFormat="0" applyAlignment="0" applyProtection="0"/>
    <xf numFmtId="0" fontId="1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4" borderId="13" xfId="0" applyNumberForma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/>
    </xf>
    <xf numFmtId="0" fontId="8" fillId="2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16" fontId="0" fillId="4" borderId="16" xfId="0" applyNumberFormat="1" applyFill="1" applyBorder="1" applyAlignment="1">
      <alignment/>
    </xf>
    <xf numFmtId="0" fontId="18" fillId="28" borderId="0" xfId="0" applyFont="1" applyFill="1" applyAlignment="1">
      <alignment wrapText="1"/>
    </xf>
    <xf numFmtId="0" fontId="0" fillId="29" borderId="10" xfId="0" applyFill="1" applyBorder="1" applyAlignment="1">
      <alignment horizontal="center" wrapText="1"/>
    </xf>
    <xf numFmtId="0" fontId="0" fillId="29" borderId="10" xfId="0" applyFill="1" applyBorder="1" applyAlignment="1">
      <alignment/>
    </xf>
    <xf numFmtId="0" fontId="12" fillId="29" borderId="10" xfId="0" applyFont="1" applyFill="1" applyBorder="1" applyAlignment="1">
      <alignment/>
    </xf>
    <xf numFmtId="0" fontId="10" fillId="29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0" fillId="29" borderId="10" xfId="0" applyFill="1" applyBorder="1" applyAlignment="1">
      <alignment wrapText="1"/>
    </xf>
    <xf numFmtId="0" fontId="8" fillId="30" borderId="1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8" fillId="31" borderId="1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19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16" fontId="47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167" fontId="0" fillId="30" borderId="10" xfId="0" applyNumberFormat="1" applyFill="1" applyBorder="1" applyAlignment="1">
      <alignment horizontal="center"/>
    </xf>
    <xf numFmtId="16" fontId="0" fillId="31" borderId="10" xfId="0" applyNumberFormat="1" applyFill="1" applyBorder="1" applyAlignment="1">
      <alignment/>
    </xf>
    <xf numFmtId="0" fontId="0" fillId="31" borderId="17" xfId="0" applyFont="1" applyFill="1" applyBorder="1" applyAlignment="1">
      <alignment/>
    </xf>
    <xf numFmtId="0" fontId="49" fillId="32" borderId="17" xfId="0" applyFont="1" applyFill="1" applyBorder="1" applyAlignment="1">
      <alignment horizontal="left"/>
    </xf>
    <xf numFmtId="0" fontId="49" fillId="32" borderId="13" xfId="0" applyFont="1" applyFill="1" applyBorder="1" applyAlignment="1">
      <alignment horizontal="left"/>
    </xf>
    <xf numFmtId="0" fontId="49" fillId="32" borderId="18" xfId="0" applyFont="1" applyFill="1" applyBorder="1" applyAlignment="1">
      <alignment horizontal="left"/>
    </xf>
    <xf numFmtId="0" fontId="49" fillId="29" borderId="17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/>
    </xf>
    <xf numFmtId="0" fontId="49" fillId="29" borderId="18" xfId="0" applyFont="1" applyFill="1" applyBorder="1" applyAlignment="1">
      <alignment horizontal="left"/>
    </xf>
    <xf numFmtId="0" fontId="49" fillId="29" borderId="19" xfId="0" applyFont="1" applyFill="1" applyBorder="1" applyAlignment="1">
      <alignment horizontal="left"/>
    </xf>
    <xf numFmtId="0" fontId="49" fillId="29" borderId="20" xfId="0" applyFont="1" applyFill="1" applyBorder="1" applyAlignment="1">
      <alignment horizontal="left"/>
    </xf>
    <xf numFmtId="0" fontId="49" fillId="29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94</xdr:row>
      <xdr:rowOff>114300</xdr:rowOff>
    </xdr:from>
    <xdr:to>
      <xdr:col>1</xdr:col>
      <xdr:colOff>180975</xdr:colOff>
      <xdr:row>95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67752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95</xdr:row>
      <xdr:rowOff>0</xdr:rowOff>
    </xdr:from>
    <xdr:to>
      <xdr:col>1</xdr:col>
      <xdr:colOff>390525</xdr:colOff>
      <xdr:row>95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72515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80</xdr:row>
      <xdr:rowOff>142875</xdr:rowOff>
    </xdr:from>
    <xdr:to>
      <xdr:col>2</xdr:col>
      <xdr:colOff>619125</xdr:colOff>
      <xdr:row>88</xdr:row>
      <xdr:rowOff>19050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8420100"/>
          <a:ext cx="11430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5"/>
  <sheetViews>
    <sheetView tabSelected="1" zoomScale="75" zoomScaleNormal="75" zoomScalePageLayoutView="0" workbookViewId="0" topLeftCell="A1">
      <pane ySplit="2" topLeftCell="A19" activePane="bottomLeft" state="frozen"/>
      <selection pane="topLeft" activeCell="A1" sqref="A1"/>
      <selection pane="bottomLeft" activeCell="AU36" sqref="AU36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6.3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customWidth="1"/>
    <col min="43" max="44" width="7.75390625" style="2" customWidth="1"/>
    <col min="45" max="45" width="6.375" style="2" customWidth="1"/>
    <col min="46" max="46" width="12.00390625" style="27" customWidth="1"/>
    <col min="47" max="47" width="10.875" style="27" customWidth="1"/>
    <col min="48" max="48" width="10.75390625" style="27" customWidth="1"/>
    <col min="49" max="49" width="8.25390625" style="2" hidden="1" customWidth="1"/>
    <col min="50" max="58" width="8.625" style="2" hidden="1" customWidth="1"/>
    <col min="59" max="59" width="8.00390625" style="2" hidden="1" customWidth="1"/>
    <col min="60" max="68" width="8.375" style="2" hidden="1" customWidth="1"/>
    <col min="69" max="69" width="9.375" style="2" customWidth="1"/>
    <col min="70" max="70" width="1.37890625" style="2" hidden="1" customWidth="1"/>
    <col min="71" max="71" width="0.12890625" style="2" customWidth="1"/>
    <col min="72" max="72" width="18.75390625" style="2" customWidth="1"/>
    <col min="73" max="73" width="16.00390625" style="2" customWidth="1"/>
    <col min="74" max="84" width="13.75390625" style="2" hidden="1" customWidth="1"/>
    <col min="85" max="85" width="11.25390625" style="2" customWidth="1"/>
    <col min="86" max="86" width="12.375" style="2" customWidth="1"/>
    <col min="87" max="87" width="23.125" style="2" customWidth="1"/>
    <col min="88" max="16384" width="9.125" style="2" customWidth="1"/>
  </cols>
  <sheetData>
    <row r="1" spans="5:84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T1" s="25"/>
      <c r="AU1" s="25"/>
      <c r="AV1" s="25"/>
      <c r="BT1" s="7"/>
      <c r="BU1" s="8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</row>
    <row r="2" spans="1:87" s="70" customFormat="1" ht="92.25" customHeight="1">
      <c r="A2" s="63"/>
      <c r="B2" s="64" t="s">
        <v>0</v>
      </c>
      <c r="C2" s="65" t="s">
        <v>1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6</v>
      </c>
      <c r="I2" s="66" t="s">
        <v>7</v>
      </c>
      <c r="J2" s="66" t="s">
        <v>8</v>
      </c>
      <c r="K2" s="66" t="s">
        <v>9</v>
      </c>
      <c r="L2" s="66" t="s">
        <v>10</v>
      </c>
      <c r="M2" s="66" t="s">
        <v>11</v>
      </c>
      <c r="N2" s="66" t="s">
        <v>12</v>
      </c>
      <c r="O2" s="66" t="s">
        <v>13</v>
      </c>
      <c r="P2" s="66" t="s">
        <v>14</v>
      </c>
      <c r="Q2" s="66" t="s">
        <v>15</v>
      </c>
      <c r="R2" s="66" t="s">
        <v>254</v>
      </c>
      <c r="S2" s="66" t="s">
        <v>263</v>
      </c>
      <c r="T2" s="66" t="s">
        <v>270</v>
      </c>
      <c r="U2" s="66" t="s">
        <v>277</v>
      </c>
      <c r="V2" s="67" t="s">
        <v>285</v>
      </c>
      <c r="W2" s="67" t="s">
        <v>288</v>
      </c>
      <c r="X2" s="67" t="s">
        <v>297</v>
      </c>
      <c r="Y2" s="67" t="s">
        <v>302</v>
      </c>
      <c r="Z2" s="67" t="s">
        <v>305</v>
      </c>
      <c r="AA2" s="67" t="s">
        <v>306</v>
      </c>
      <c r="AB2" s="67" t="s">
        <v>316</v>
      </c>
      <c r="AC2" s="67" t="s">
        <v>317</v>
      </c>
      <c r="AD2" s="67" t="s">
        <v>321</v>
      </c>
      <c r="AE2" s="67" t="s">
        <v>324</v>
      </c>
      <c r="AF2" s="67" t="s">
        <v>328</v>
      </c>
      <c r="AG2" s="67" t="s">
        <v>340</v>
      </c>
      <c r="AH2" s="67" t="s">
        <v>345</v>
      </c>
      <c r="AI2" s="67" t="s">
        <v>350</v>
      </c>
      <c r="AJ2" s="67" t="s">
        <v>351</v>
      </c>
      <c r="AK2" s="67" t="s">
        <v>352</v>
      </c>
      <c r="AL2" s="67" t="s">
        <v>356</v>
      </c>
      <c r="AM2" s="67">
        <v>40504</v>
      </c>
      <c r="AN2" s="67" t="s">
        <v>383</v>
      </c>
      <c r="AO2" s="67" t="s">
        <v>388</v>
      </c>
      <c r="AP2" s="67" t="s">
        <v>389</v>
      </c>
      <c r="AQ2" s="67" t="s">
        <v>390</v>
      </c>
      <c r="AR2" s="67" t="s">
        <v>397</v>
      </c>
      <c r="AS2" s="66" t="s">
        <v>16</v>
      </c>
      <c r="AT2" s="68" t="s">
        <v>17</v>
      </c>
      <c r="AU2" s="68" t="s">
        <v>18</v>
      </c>
      <c r="AV2" s="68" t="s">
        <v>19</v>
      </c>
      <c r="AW2" s="66" t="s">
        <v>20</v>
      </c>
      <c r="AX2" s="66"/>
      <c r="AY2" s="66"/>
      <c r="AZ2" s="66"/>
      <c r="BA2" s="66"/>
      <c r="BB2" s="66"/>
      <c r="BC2" s="66"/>
      <c r="BD2" s="66"/>
      <c r="BE2" s="66"/>
      <c r="BF2" s="66"/>
      <c r="BG2" s="66" t="s">
        <v>21</v>
      </c>
      <c r="BH2" s="66" t="s">
        <v>22</v>
      </c>
      <c r="BI2" s="66" t="s">
        <v>23</v>
      </c>
      <c r="BJ2" s="66" t="s">
        <v>24</v>
      </c>
      <c r="BK2" s="66" t="s">
        <v>25</v>
      </c>
      <c r="BL2" s="66" t="s">
        <v>26</v>
      </c>
      <c r="BM2" s="66" t="s">
        <v>27</v>
      </c>
      <c r="BN2" s="66" t="s">
        <v>28</v>
      </c>
      <c r="BO2" s="66" t="s">
        <v>29</v>
      </c>
      <c r="BP2" s="66" t="s">
        <v>30</v>
      </c>
      <c r="BQ2" s="66" t="s">
        <v>31</v>
      </c>
      <c r="BR2" s="66" t="s">
        <v>20</v>
      </c>
      <c r="BS2" s="66" t="s">
        <v>32</v>
      </c>
      <c r="BT2" s="66" t="s">
        <v>33</v>
      </c>
      <c r="BU2" s="66" t="s">
        <v>34</v>
      </c>
      <c r="BV2" s="69" t="s">
        <v>35</v>
      </c>
      <c r="BW2" s="69" t="s">
        <v>36</v>
      </c>
      <c r="BX2" s="69" t="s">
        <v>37</v>
      </c>
      <c r="BY2" s="69" t="s">
        <v>38</v>
      </c>
      <c r="BZ2" s="69" t="s">
        <v>39</v>
      </c>
      <c r="CA2" s="69" t="s">
        <v>40</v>
      </c>
      <c r="CB2" s="69" t="s">
        <v>41</v>
      </c>
      <c r="CC2" s="69" t="s">
        <v>42</v>
      </c>
      <c r="CD2" s="69" t="s">
        <v>43</v>
      </c>
      <c r="CE2" s="69" t="s">
        <v>44</v>
      </c>
      <c r="CF2" s="69" t="s">
        <v>45</v>
      </c>
      <c r="CG2" s="69" t="s">
        <v>46</v>
      </c>
      <c r="CH2" s="69" t="s">
        <v>47</v>
      </c>
      <c r="CI2" s="69" t="s">
        <v>48</v>
      </c>
    </row>
    <row r="3" spans="1:87" ht="18.75">
      <c r="A3" s="76" t="s">
        <v>391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8"/>
    </row>
    <row r="4" spans="1:87" ht="12.75">
      <c r="A4" s="62">
        <v>1</v>
      </c>
      <c r="B4" s="61" t="s">
        <v>54</v>
      </c>
      <c r="C4" s="57">
        <v>36</v>
      </c>
      <c r="D4" s="57">
        <v>155</v>
      </c>
      <c r="E4" s="57">
        <v>94</v>
      </c>
      <c r="F4" s="36">
        <v>93</v>
      </c>
      <c r="G4" s="36">
        <v>93</v>
      </c>
      <c r="H4" s="36">
        <v>93</v>
      </c>
      <c r="I4" s="36">
        <v>93</v>
      </c>
      <c r="J4" s="36">
        <v>93</v>
      </c>
      <c r="K4" s="36">
        <v>93</v>
      </c>
      <c r="L4" s="36">
        <v>93</v>
      </c>
      <c r="M4" s="36">
        <v>92</v>
      </c>
      <c r="N4" s="36">
        <v>91.5</v>
      </c>
      <c r="O4" s="36">
        <v>91.5</v>
      </c>
      <c r="P4" s="36">
        <v>91</v>
      </c>
      <c r="Q4" s="36">
        <v>91.5</v>
      </c>
      <c r="R4" s="36">
        <v>91.3</v>
      </c>
      <c r="S4" s="36">
        <v>91</v>
      </c>
      <c r="T4" s="36">
        <v>91</v>
      </c>
      <c r="U4" s="36">
        <v>90.5</v>
      </c>
      <c r="V4" s="36">
        <v>90.2</v>
      </c>
      <c r="W4" s="36">
        <v>90</v>
      </c>
      <c r="X4" s="36">
        <v>90</v>
      </c>
      <c r="Y4" s="36">
        <v>90</v>
      </c>
      <c r="Z4" s="36">
        <v>90</v>
      </c>
      <c r="AA4" s="36">
        <v>90</v>
      </c>
      <c r="AB4" s="36">
        <v>90</v>
      </c>
      <c r="AC4" s="36">
        <v>88</v>
      </c>
      <c r="AD4" s="36">
        <v>88</v>
      </c>
      <c r="AE4" s="36">
        <v>88</v>
      </c>
      <c r="AF4" s="36">
        <v>90</v>
      </c>
      <c r="AG4" s="36">
        <v>89.5</v>
      </c>
      <c r="AH4" s="36">
        <v>90</v>
      </c>
      <c r="AI4" s="36"/>
      <c r="AJ4" s="36"/>
      <c r="AK4" s="36"/>
      <c r="AL4" s="36">
        <v>90</v>
      </c>
      <c r="AM4" s="36"/>
      <c r="AN4" s="36"/>
      <c r="AO4" s="57">
        <v>90</v>
      </c>
      <c r="AP4" s="57">
        <v>90</v>
      </c>
      <c r="AQ4" s="57">
        <v>90</v>
      </c>
      <c r="AR4" s="57"/>
      <c r="AS4" s="57">
        <v>45</v>
      </c>
      <c r="AT4" s="71">
        <f aca="true" t="shared" si="0" ref="AT4:AT17">E4-AS4</f>
        <v>49</v>
      </c>
      <c r="AU4" s="56">
        <f aca="true" t="shared" si="1" ref="AU4:AU15">E4-AQ4</f>
        <v>4</v>
      </c>
      <c r="AV4" s="71">
        <f>AT4-AU4</f>
        <v>45</v>
      </c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3">
        <f>AU4/AT4</f>
        <v>0.08163265306122448</v>
      </c>
      <c r="BR4" s="59"/>
      <c r="BS4" s="58"/>
      <c r="BT4" s="59" t="s">
        <v>298</v>
      </c>
      <c r="BU4" s="59" t="s">
        <v>362</v>
      </c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60"/>
      <c r="CH4" s="60" t="s">
        <v>55</v>
      </c>
      <c r="CI4" s="74">
        <v>40310</v>
      </c>
    </row>
    <row r="5" spans="1:87" ht="12.75">
      <c r="A5" s="62">
        <v>2</v>
      </c>
      <c r="B5" s="61" t="s">
        <v>56</v>
      </c>
      <c r="C5" s="57">
        <v>45</v>
      </c>
      <c r="D5" s="57">
        <v>171</v>
      </c>
      <c r="E5" s="57">
        <v>96.9</v>
      </c>
      <c r="F5" s="36"/>
      <c r="G5" s="36"/>
      <c r="H5" s="36"/>
      <c r="I5" s="36"/>
      <c r="J5" s="36"/>
      <c r="K5" s="36"/>
      <c r="L5" s="36"/>
      <c r="M5" s="36"/>
      <c r="N5" s="36">
        <v>96.9</v>
      </c>
      <c r="O5" s="36">
        <v>95.9</v>
      </c>
      <c r="P5" s="36">
        <v>95</v>
      </c>
      <c r="Q5" s="36">
        <v>94.5</v>
      </c>
      <c r="R5" s="36"/>
      <c r="S5" s="36">
        <v>93.9</v>
      </c>
      <c r="T5" s="36">
        <v>93.9</v>
      </c>
      <c r="U5" s="36">
        <v>93</v>
      </c>
      <c r="V5" s="36">
        <v>93</v>
      </c>
      <c r="W5" s="36">
        <v>93</v>
      </c>
      <c r="X5" s="36">
        <v>93</v>
      </c>
      <c r="Y5" s="36">
        <v>93</v>
      </c>
      <c r="Z5" s="36">
        <v>93</v>
      </c>
      <c r="AA5" s="36">
        <v>93</v>
      </c>
      <c r="AB5" s="36">
        <v>93</v>
      </c>
      <c r="AC5" s="36">
        <v>93</v>
      </c>
      <c r="AD5" s="36">
        <v>93</v>
      </c>
      <c r="AE5" s="36">
        <v>93</v>
      </c>
      <c r="AF5" s="36">
        <v>93</v>
      </c>
      <c r="AG5" s="36"/>
      <c r="AH5" s="36"/>
      <c r="AI5" s="36"/>
      <c r="AJ5" s="36"/>
      <c r="AK5" s="36"/>
      <c r="AL5" s="36"/>
      <c r="AM5" s="36"/>
      <c r="AN5" s="36"/>
      <c r="AO5" s="57">
        <v>93</v>
      </c>
      <c r="AP5" s="57">
        <v>93</v>
      </c>
      <c r="AQ5" s="57">
        <v>93</v>
      </c>
      <c r="AR5" s="57"/>
      <c r="AS5" s="57">
        <v>60</v>
      </c>
      <c r="AT5" s="71">
        <f t="shared" si="0"/>
        <v>36.900000000000006</v>
      </c>
      <c r="AU5" s="56">
        <f t="shared" si="1"/>
        <v>3.9000000000000057</v>
      </c>
      <c r="AV5" s="71">
        <f aca="true" t="shared" si="2" ref="AV5:AV15">AT5-AU5</f>
        <v>33</v>
      </c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3">
        <f aca="true" t="shared" si="3" ref="BQ5:BQ15">AU5/AT5</f>
        <v>0.10569105691056924</v>
      </c>
      <c r="BR5" s="59"/>
      <c r="BS5" s="58"/>
      <c r="BT5" s="59" t="s">
        <v>57</v>
      </c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60" t="s">
        <v>58</v>
      </c>
      <c r="CH5" s="60" t="s">
        <v>59</v>
      </c>
      <c r="CI5" s="74">
        <v>40322</v>
      </c>
    </row>
    <row r="6" spans="1:87" ht="12.75" hidden="1">
      <c r="A6" s="62"/>
      <c r="B6" s="61" t="s">
        <v>60</v>
      </c>
      <c r="C6" s="57">
        <v>33</v>
      </c>
      <c r="D6" s="57">
        <v>154</v>
      </c>
      <c r="E6" s="57">
        <v>73</v>
      </c>
      <c r="F6" s="36"/>
      <c r="G6" s="36"/>
      <c r="H6" s="36"/>
      <c r="I6" s="36"/>
      <c r="J6" s="36"/>
      <c r="K6" s="36"/>
      <c r="L6" s="36"/>
      <c r="M6" s="36"/>
      <c r="N6" s="36">
        <v>73</v>
      </c>
      <c r="O6" s="36">
        <v>73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57"/>
      <c r="AP6" s="57"/>
      <c r="AQ6" s="57"/>
      <c r="AR6" s="57"/>
      <c r="AS6" s="57">
        <v>47</v>
      </c>
      <c r="AT6" s="71">
        <f t="shared" si="0"/>
        <v>26</v>
      </c>
      <c r="AU6" s="56">
        <f t="shared" si="1"/>
        <v>73</v>
      </c>
      <c r="AV6" s="71">
        <f t="shared" si="2"/>
        <v>-47</v>
      </c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3">
        <f t="shared" si="3"/>
        <v>2.8076923076923075</v>
      </c>
      <c r="BR6" s="59"/>
      <c r="BS6" s="58"/>
      <c r="BT6" s="59" t="s">
        <v>61</v>
      </c>
      <c r="BU6" s="59" t="s">
        <v>61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 t="s">
        <v>62</v>
      </c>
      <c r="CG6" s="60"/>
      <c r="CH6" s="60" t="s">
        <v>63</v>
      </c>
      <c r="CI6" s="74">
        <v>40322</v>
      </c>
    </row>
    <row r="7" spans="1:87" ht="12.75">
      <c r="A7" s="62">
        <v>3</v>
      </c>
      <c r="B7" s="61" t="s">
        <v>228</v>
      </c>
      <c r="C7" s="57">
        <v>27</v>
      </c>
      <c r="D7" s="57">
        <v>172</v>
      </c>
      <c r="E7" s="57">
        <v>95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v>94</v>
      </c>
      <c r="U7" s="36">
        <v>93</v>
      </c>
      <c r="V7" s="36">
        <v>93</v>
      </c>
      <c r="W7" s="36">
        <v>93</v>
      </c>
      <c r="X7" s="36">
        <v>93</v>
      </c>
      <c r="Y7" s="36">
        <v>93</v>
      </c>
      <c r="Z7" s="36">
        <v>93</v>
      </c>
      <c r="AA7" s="36">
        <f>U7+1</f>
        <v>94</v>
      </c>
      <c r="AB7" s="36">
        <v>94</v>
      </c>
      <c r="AC7" s="36">
        <v>95</v>
      </c>
      <c r="AD7" s="36">
        <f>95+1</f>
        <v>96</v>
      </c>
      <c r="AE7" s="36">
        <f>96+1</f>
        <v>97</v>
      </c>
      <c r="AF7" s="36"/>
      <c r="AG7" s="36"/>
      <c r="AH7" s="36"/>
      <c r="AI7" s="36"/>
      <c r="AJ7" s="36"/>
      <c r="AK7" s="36"/>
      <c r="AL7" s="36"/>
      <c r="AM7" s="36"/>
      <c r="AN7" s="36"/>
      <c r="AO7" s="57">
        <v>97</v>
      </c>
      <c r="AP7" s="57">
        <v>97</v>
      </c>
      <c r="AQ7" s="57">
        <v>97</v>
      </c>
      <c r="AR7" s="57"/>
      <c r="AS7" s="57">
        <v>70</v>
      </c>
      <c r="AT7" s="71">
        <f t="shared" si="0"/>
        <v>25</v>
      </c>
      <c r="AU7" s="56">
        <f t="shared" si="1"/>
        <v>-2</v>
      </c>
      <c r="AV7" s="71">
        <f t="shared" si="2"/>
        <v>27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3">
        <f t="shared" si="3"/>
        <v>-0.08</v>
      </c>
      <c r="BR7" s="59">
        <f>E7</f>
        <v>95</v>
      </c>
      <c r="BS7" s="58"/>
      <c r="BT7" s="59" t="s">
        <v>229</v>
      </c>
      <c r="BU7" s="59" t="s">
        <v>229</v>
      </c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60"/>
      <c r="CH7" s="60" t="s">
        <v>230</v>
      </c>
      <c r="CI7" s="74">
        <v>40309</v>
      </c>
    </row>
    <row r="8" spans="1:87" ht="12.75" hidden="1">
      <c r="A8" s="62"/>
      <c r="B8" s="61" t="s">
        <v>64</v>
      </c>
      <c r="C8" s="57">
        <v>29</v>
      </c>
      <c r="D8" s="57">
        <v>160</v>
      </c>
      <c r="E8" s="57">
        <v>85</v>
      </c>
      <c r="F8" s="36"/>
      <c r="G8" s="36"/>
      <c r="H8" s="36"/>
      <c r="I8" s="36"/>
      <c r="J8" s="36"/>
      <c r="K8" s="36"/>
      <c r="L8" s="36"/>
      <c r="M8" s="36"/>
      <c r="N8" s="36"/>
      <c r="O8" s="36">
        <v>85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57"/>
      <c r="AP8" s="57"/>
      <c r="AQ8" s="57"/>
      <c r="AR8" s="57"/>
      <c r="AS8" s="57"/>
      <c r="AT8" s="71">
        <f t="shared" si="0"/>
        <v>85</v>
      </c>
      <c r="AU8" s="56">
        <f t="shared" si="1"/>
        <v>85</v>
      </c>
      <c r="AV8" s="71">
        <f t="shared" si="2"/>
        <v>0</v>
      </c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3">
        <f t="shared" si="3"/>
        <v>1</v>
      </c>
      <c r="BR8" s="59"/>
      <c r="BS8" s="58"/>
      <c r="BT8" s="59" t="s">
        <v>65</v>
      </c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60"/>
      <c r="CH8" s="60"/>
      <c r="CI8" s="74"/>
    </row>
    <row r="9" spans="1:87" ht="12.75" hidden="1">
      <c r="A9" s="62"/>
      <c r="B9" s="61" t="s">
        <v>101</v>
      </c>
      <c r="C9" s="57">
        <v>34</v>
      </c>
      <c r="D9" s="57">
        <v>160</v>
      </c>
      <c r="E9" s="57">
        <v>72</v>
      </c>
      <c r="F9" s="36">
        <v>72</v>
      </c>
      <c r="G9" s="36">
        <v>72</v>
      </c>
      <c r="H9" s="36">
        <v>72</v>
      </c>
      <c r="I9" s="36">
        <v>72</v>
      </c>
      <c r="J9" s="36">
        <v>72</v>
      </c>
      <c r="K9" s="36">
        <v>72</v>
      </c>
      <c r="L9" s="36">
        <v>72</v>
      </c>
      <c r="M9" s="36">
        <v>72</v>
      </c>
      <c r="N9" s="36">
        <v>72</v>
      </c>
      <c r="O9" s="36">
        <v>72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57"/>
      <c r="AP9" s="57"/>
      <c r="AQ9" s="57"/>
      <c r="AR9" s="57"/>
      <c r="AS9" s="57">
        <v>60</v>
      </c>
      <c r="AT9" s="71">
        <f t="shared" si="0"/>
        <v>12</v>
      </c>
      <c r="AU9" s="56">
        <f t="shared" si="1"/>
        <v>72</v>
      </c>
      <c r="AV9" s="71">
        <f t="shared" si="2"/>
        <v>-60</v>
      </c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3">
        <f t="shared" si="3"/>
        <v>6</v>
      </c>
      <c r="BR9" s="59"/>
      <c r="BS9" s="58"/>
      <c r="BT9" s="59" t="s">
        <v>102</v>
      </c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60" t="s">
        <v>103</v>
      </c>
      <c r="CH9" s="60" t="s">
        <v>104</v>
      </c>
      <c r="CI9" s="74" t="s">
        <v>53</v>
      </c>
    </row>
    <row r="10" spans="1:87" ht="12.75" hidden="1">
      <c r="A10" s="62"/>
      <c r="B10" s="61" t="s">
        <v>130</v>
      </c>
      <c r="C10" s="57">
        <v>41</v>
      </c>
      <c r="D10" s="57">
        <v>160</v>
      </c>
      <c r="E10" s="57">
        <v>69.5</v>
      </c>
      <c r="F10" s="36">
        <v>70.5</v>
      </c>
      <c r="G10" s="36">
        <v>70.5</v>
      </c>
      <c r="H10" s="36">
        <v>70.5</v>
      </c>
      <c r="I10" s="36">
        <v>70.5</v>
      </c>
      <c r="J10" s="36">
        <v>70.5</v>
      </c>
      <c r="K10" s="36">
        <v>70.5</v>
      </c>
      <c r="L10" s="36">
        <v>70.5</v>
      </c>
      <c r="M10" s="36">
        <v>70.5</v>
      </c>
      <c r="N10" s="36">
        <v>70.5</v>
      </c>
      <c r="O10" s="36">
        <v>70.5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57"/>
      <c r="AP10" s="57"/>
      <c r="AQ10" s="57"/>
      <c r="AR10" s="57"/>
      <c r="AS10" s="57">
        <v>60</v>
      </c>
      <c r="AT10" s="71">
        <f t="shared" si="0"/>
        <v>9.5</v>
      </c>
      <c r="AU10" s="56">
        <f t="shared" si="1"/>
        <v>69.5</v>
      </c>
      <c r="AV10" s="71">
        <f t="shared" si="2"/>
        <v>-60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3">
        <f t="shared" si="3"/>
        <v>7.315789473684211</v>
      </c>
      <c r="BR10" s="59">
        <f>E10</f>
        <v>69.5</v>
      </c>
      <c r="BS10" s="58"/>
      <c r="BT10" s="59" t="s">
        <v>131</v>
      </c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60" t="s">
        <v>128</v>
      </c>
      <c r="CH10" s="60" t="s">
        <v>132</v>
      </c>
      <c r="CI10" s="74" t="s">
        <v>53</v>
      </c>
    </row>
    <row r="11" spans="1:87" ht="12.75">
      <c r="A11" s="62">
        <v>4</v>
      </c>
      <c r="B11" s="61" t="s">
        <v>309</v>
      </c>
      <c r="C11" s="57">
        <v>27</v>
      </c>
      <c r="D11" s="57">
        <v>165</v>
      </c>
      <c r="E11" s="57">
        <v>82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>
        <v>81.2</v>
      </c>
      <c r="AB11" s="36">
        <v>81</v>
      </c>
      <c r="AC11" s="36">
        <v>80</v>
      </c>
      <c r="AD11" s="36">
        <v>80</v>
      </c>
      <c r="AE11" s="36">
        <v>79</v>
      </c>
      <c r="AF11" s="36">
        <v>79</v>
      </c>
      <c r="AG11" s="36">
        <v>79</v>
      </c>
      <c r="AH11" s="36"/>
      <c r="AI11" s="36">
        <v>79</v>
      </c>
      <c r="AJ11" s="36"/>
      <c r="AK11" s="36"/>
      <c r="AL11" s="36">
        <v>79</v>
      </c>
      <c r="AM11" s="36">
        <v>79</v>
      </c>
      <c r="AN11" s="36">
        <v>79</v>
      </c>
      <c r="AO11" s="57">
        <v>78</v>
      </c>
      <c r="AP11" s="57">
        <v>77</v>
      </c>
      <c r="AQ11" s="57">
        <v>77</v>
      </c>
      <c r="AR11" s="57">
        <v>77</v>
      </c>
      <c r="AS11" s="57">
        <v>60</v>
      </c>
      <c r="AT11" s="71">
        <f t="shared" si="0"/>
        <v>22</v>
      </c>
      <c r="AU11" s="56">
        <f t="shared" si="1"/>
        <v>5</v>
      </c>
      <c r="AV11" s="71">
        <f t="shared" si="2"/>
        <v>17</v>
      </c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3">
        <f t="shared" si="3"/>
        <v>0.22727272727272727</v>
      </c>
      <c r="BR11" s="59"/>
      <c r="BS11" s="58"/>
      <c r="BT11" s="59" t="s">
        <v>318</v>
      </c>
      <c r="BU11" s="59" t="s">
        <v>386</v>
      </c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60" t="s">
        <v>91</v>
      </c>
      <c r="CH11" s="60" t="s">
        <v>319</v>
      </c>
      <c r="CI11" s="74"/>
    </row>
    <row r="12" spans="1:87" ht="12.75">
      <c r="A12" s="62">
        <v>5</v>
      </c>
      <c r="B12" s="61" t="s">
        <v>98</v>
      </c>
      <c r="C12" s="57">
        <v>28</v>
      </c>
      <c r="D12" s="57">
        <v>153</v>
      </c>
      <c r="E12" s="57">
        <v>67.5</v>
      </c>
      <c r="F12" s="36">
        <v>67.5</v>
      </c>
      <c r="G12" s="36">
        <v>67.5</v>
      </c>
      <c r="H12" s="36">
        <v>67.5</v>
      </c>
      <c r="I12" s="36">
        <v>67.5</v>
      </c>
      <c r="J12" s="36">
        <v>67.5</v>
      </c>
      <c r="K12" s="36">
        <v>67.5</v>
      </c>
      <c r="L12" s="36">
        <v>67.5</v>
      </c>
      <c r="M12" s="36">
        <v>67.5</v>
      </c>
      <c r="N12" s="36">
        <v>67</v>
      </c>
      <c r="O12" s="36">
        <v>65</v>
      </c>
      <c r="P12" s="36">
        <v>65</v>
      </c>
      <c r="Q12" s="36">
        <v>66</v>
      </c>
      <c r="R12" s="36">
        <v>65</v>
      </c>
      <c r="S12" s="36">
        <v>65</v>
      </c>
      <c r="T12" s="36">
        <v>65</v>
      </c>
      <c r="U12" s="36">
        <v>64</v>
      </c>
      <c r="V12" s="36">
        <v>64</v>
      </c>
      <c r="W12" s="36">
        <v>64</v>
      </c>
      <c r="X12" s="36"/>
      <c r="Y12" s="36"/>
      <c r="Z12" s="36">
        <v>67</v>
      </c>
      <c r="AA12" s="36">
        <f>Z12+1</f>
        <v>68</v>
      </c>
      <c r="AB12" s="36">
        <v>69</v>
      </c>
      <c r="AC12" s="36">
        <v>69</v>
      </c>
      <c r="AD12" s="36">
        <v>69</v>
      </c>
      <c r="AE12" s="36">
        <f>AD12+1</f>
        <v>70</v>
      </c>
      <c r="AF12" s="36">
        <v>70</v>
      </c>
      <c r="AG12" s="36"/>
      <c r="AH12" s="36"/>
      <c r="AI12" s="36"/>
      <c r="AJ12" s="36"/>
      <c r="AK12" s="36"/>
      <c r="AL12" s="36">
        <v>70</v>
      </c>
      <c r="AM12" s="36">
        <v>70</v>
      </c>
      <c r="AN12" s="36">
        <v>68</v>
      </c>
      <c r="AO12" s="57">
        <v>68</v>
      </c>
      <c r="AP12" s="57">
        <v>68</v>
      </c>
      <c r="AQ12" s="57">
        <v>68</v>
      </c>
      <c r="AR12" s="57"/>
      <c r="AS12" s="57">
        <v>55</v>
      </c>
      <c r="AT12" s="71">
        <f t="shared" si="0"/>
        <v>12.5</v>
      </c>
      <c r="AU12" s="56">
        <f t="shared" si="1"/>
        <v>-0.5</v>
      </c>
      <c r="AV12" s="71">
        <f t="shared" si="2"/>
        <v>13</v>
      </c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3">
        <f t="shared" si="3"/>
        <v>-0.04</v>
      </c>
      <c r="BR12" s="59"/>
      <c r="BS12" s="58"/>
      <c r="BT12" s="59" t="s">
        <v>99</v>
      </c>
      <c r="BU12" s="59" t="s">
        <v>255</v>
      </c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60"/>
      <c r="CH12" s="60" t="s">
        <v>100</v>
      </c>
      <c r="CI12" s="74">
        <v>40304</v>
      </c>
    </row>
    <row r="13" spans="1:87" ht="12.75">
      <c r="A13" s="62">
        <v>6</v>
      </c>
      <c r="B13" s="61" t="s">
        <v>49</v>
      </c>
      <c r="C13" s="57">
        <v>22</v>
      </c>
      <c r="D13" s="57">
        <v>170</v>
      </c>
      <c r="E13" s="57">
        <v>99.4</v>
      </c>
      <c r="F13" s="36">
        <v>95</v>
      </c>
      <c r="G13" s="36">
        <v>94.8</v>
      </c>
      <c r="H13" s="36">
        <v>94</v>
      </c>
      <c r="I13" s="36">
        <v>95</v>
      </c>
      <c r="J13" s="36">
        <v>93.4</v>
      </c>
      <c r="K13" s="36">
        <v>92.5</v>
      </c>
      <c r="L13" s="36">
        <v>91.8</v>
      </c>
      <c r="M13" s="36">
        <v>92</v>
      </c>
      <c r="N13" s="36">
        <v>92</v>
      </c>
      <c r="O13" s="36">
        <v>91</v>
      </c>
      <c r="P13" s="36">
        <v>91</v>
      </c>
      <c r="Q13" s="36">
        <v>90.3</v>
      </c>
      <c r="R13" s="36">
        <v>90.4</v>
      </c>
      <c r="S13" s="36">
        <v>89.7</v>
      </c>
      <c r="T13" s="36">
        <v>87.7</v>
      </c>
      <c r="U13" s="36">
        <v>85.5</v>
      </c>
      <c r="V13" s="36">
        <v>85.5</v>
      </c>
      <c r="W13" s="36">
        <v>85.5</v>
      </c>
      <c r="X13" s="36">
        <v>85.5</v>
      </c>
      <c r="Y13" s="36">
        <v>85.5</v>
      </c>
      <c r="Z13" s="36">
        <v>85.5</v>
      </c>
      <c r="AA13" s="36">
        <v>85</v>
      </c>
      <c r="AB13" s="36">
        <v>85</v>
      </c>
      <c r="AC13" s="36">
        <v>85</v>
      </c>
      <c r="AD13" s="36">
        <v>84.5</v>
      </c>
      <c r="AE13" s="36">
        <v>87.8</v>
      </c>
      <c r="AF13" s="36">
        <v>84</v>
      </c>
      <c r="AG13" s="36">
        <v>84</v>
      </c>
      <c r="AH13" s="36">
        <v>83.7</v>
      </c>
      <c r="AI13" s="36">
        <v>84</v>
      </c>
      <c r="AJ13" s="36">
        <v>83.8</v>
      </c>
      <c r="AK13" s="36">
        <v>83.6</v>
      </c>
      <c r="AL13" s="36">
        <v>83.5</v>
      </c>
      <c r="AM13" s="36"/>
      <c r="AN13" s="36"/>
      <c r="AO13" s="57">
        <v>83.5</v>
      </c>
      <c r="AP13" s="57">
        <v>83.5</v>
      </c>
      <c r="AQ13" s="57">
        <v>83.5</v>
      </c>
      <c r="AR13" s="57"/>
      <c r="AS13" s="57">
        <v>70</v>
      </c>
      <c r="AT13" s="71">
        <f t="shared" si="0"/>
        <v>29.400000000000006</v>
      </c>
      <c r="AU13" s="56">
        <f t="shared" si="1"/>
        <v>15.900000000000006</v>
      </c>
      <c r="AV13" s="71">
        <f t="shared" si="2"/>
        <v>13.5</v>
      </c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3">
        <f t="shared" si="3"/>
        <v>0.5408163265306123</v>
      </c>
      <c r="BR13" s="59">
        <f>E13</f>
        <v>99.4</v>
      </c>
      <c r="BS13" s="58">
        <f>AK13-AJ13</f>
        <v>-0.20000000000000284</v>
      </c>
      <c r="BT13" s="59" t="s">
        <v>50</v>
      </c>
      <c r="BU13" s="59" t="s">
        <v>300</v>
      </c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60" t="s">
        <v>51</v>
      </c>
      <c r="CH13" s="60" t="s">
        <v>52</v>
      </c>
      <c r="CI13" s="74" t="s">
        <v>53</v>
      </c>
    </row>
    <row r="14" spans="1:87" ht="12.75">
      <c r="A14" s="62">
        <v>7</v>
      </c>
      <c r="B14" s="61" t="s">
        <v>313</v>
      </c>
      <c r="C14" s="57">
        <v>25</v>
      </c>
      <c r="D14" s="57">
        <v>165</v>
      </c>
      <c r="E14" s="57">
        <v>70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>
        <v>70</v>
      </c>
      <c r="AB14" s="36">
        <v>70</v>
      </c>
      <c r="AC14" s="36">
        <v>71</v>
      </c>
      <c r="AD14" s="36">
        <v>69</v>
      </c>
      <c r="AE14" s="36">
        <v>69</v>
      </c>
      <c r="AF14" s="36">
        <v>68.5</v>
      </c>
      <c r="AG14" s="36"/>
      <c r="AH14" s="36"/>
      <c r="AI14" s="36"/>
      <c r="AJ14" s="36"/>
      <c r="AK14" s="36"/>
      <c r="AL14" s="36"/>
      <c r="AM14" s="36"/>
      <c r="AN14" s="36"/>
      <c r="AO14" s="57">
        <v>68.5</v>
      </c>
      <c r="AP14" s="57">
        <v>68.5</v>
      </c>
      <c r="AQ14" s="57">
        <v>68.5</v>
      </c>
      <c r="AR14" s="57"/>
      <c r="AS14" s="57">
        <v>57</v>
      </c>
      <c r="AT14" s="71">
        <f t="shared" si="0"/>
        <v>13</v>
      </c>
      <c r="AU14" s="56">
        <f t="shared" si="1"/>
        <v>1.5</v>
      </c>
      <c r="AV14" s="71">
        <f t="shared" si="2"/>
        <v>11.5</v>
      </c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>
        <f t="shared" si="3"/>
        <v>0.11538461538461539</v>
      </c>
      <c r="BR14" s="59"/>
      <c r="BS14" s="58"/>
      <c r="BT14" s="59" t="s">
        <v>323</v>
      </c>
      <c r="BU14" s="59" t="s">
        <v>334</v>
      </c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60" t="s">
        <v>314</v>
      </c>
      <c r="CH14" s="60" t="s">
        <v>315</v>
      </c>
      <c r="CI14" s="74">
        <v>40415</v>
      </c>
    </row>
    <row r="15" spans="1:87" ht="12.75">
      <c r="A15" s="62">
        <v>8</v>
      </c>
      <c r="B15" s="61" t="s">
        <v>89</v>
      </c>
      <c r="C15" s="57">
        <v>28</v>
      </c>
      <c r="D15" s="57">
        <v>172</v>
      </c>
      <c r="E15" s="57">
        <v>86</v>
      </c>
      <c r="F15" s="36">
        <v>86</v>
      </c>
      <c r="G15" s="36">
        <v>86</v>
      </c>
      <c r="H15" s="36">
        <v>84</v>
      </c>
      <c r="I15" s="36">
        <v>85</v>
      </c>
      <c r="J15" s="36">
        <v>85</v>
      </c>
      <c r="K15" s="36">
        <v>85</v>
      </c>
      <c r="L15" s="36">
        <v>85</v>
      </c>
      <c r="M15" s="36">
        <v>85</v>
      </c>
      <c r="N15" s="36">
        <v>85</v>
      </c>
      <c r="O15" s="36">
        <v>85</v>
      </c>
      <c r="P15" s="36">
        <v>85</v>
      </c>
      <c r="Q15" s="36">
        <v>85</v>
      </c>
      <c r="R15" s="36">
        <v>85</v>
      </c>
      <c r="S15" s="36">
        <v>85</v>
      </c>
      <c r="T15" s="36">
        <v>85</v>
      </c>
      <c r="U15" s="36">
        <v>84</v>
      </c>
      <c r="V15" s="36">
        <v>84</v>
      </c>
      <c r="W15" s="36">
        <v>84</v>
      </c>
      <c r="X15" s="36">
        <v>84</v>
      </c>
      <c r="Y15" s="36">
        <v>85</v>
      </c>
      <c r="Z15" s="36">
        <v>85</v>
      </c>
      <c r="AA15" s="36">
        <v>85</v>
      </c>
      <c r="AB15" s="36">
        <v>85</v>
      </c>
      <c r="AC15" s="36">
        <v>86</v>
      </c>
      <c r="AD15" s="36">
        <v>86</v>
      </c>
      <c r="AE15" s="36">
        <v>86</v>
      </c>
      <c r="AF15" s="36">
        <v>86</v>
      </c>
      <c r="AG15" s="36"/>
      <c r="AH15" s="36"/>
      <c r="AI15" s="36"/>
      <c r="AJ15" s="36"/>
      <c r="AK15" s="36"/>
      <c r="AL15" s="36">
        <v>87</v>
      </c>
      <c r="AM15" s="36">
        <v>87</v>
      </c>
      <c r="AN15" s="36">
        <v>86.5</v>
      </c>
      <c r="AO15" s="57">
        <v>86</v>
      </c>
      <c r="AP15" s="57">
        <v>86</v>
      </c>
      <c r="AQ15" s="57">
        <v>86</v>
      </c>
      <c r="AR15" s="57"/>
      <c r="AS15" s="57">
        <v>75</v>
      </c>
      <c r="AT15" s="71">
        <f t="shared" si="0"/>
        <v>11</v>
      </c>
      <c r="AU15" s="56">
        <f t="shared" si="1"/>
        <v>0</v>
      </c>
      <c r="AV15" s="71">
        <f t="shared" si="2"/>
        <v>11</v>
      </c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3">
        <f t="shared" si="3"/>
        <v>0</v>
      </c>
      <c r="BR15" s="59">
        <f>E15</f>
        <v>86</v>
      </c>
      <c r="BS15" s="58"/>
      <c r="BT15" s="59" t="s">
        <v>90</v>
      </c>
      <c r="BU15" s="59" t="s">
        <v>361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 t="s">
        <v>91</v>
      </c>
      <c r="CH15" s="60" t="s">
        <v>92</v>
      </c>
      <c r="CI15" s="74" t="s">
        <v>53</v>
      </c>
    </row>
    <row r="16" spans="1:87" ht="12.75" hidden="1">
      <c r="A16" s="9">
        <v>9</v>
      </c>
      <c r="B16" s="10" t="s">
        <v>231</v>
      </c>
      <c r="C16" s="14">
        <v>38</v>
      </c>
      <c r="D16" s="14">
        <v>160</v>
      </c>
      <c r="E16" s="14">
        <v>73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6"/>
      <c r="AC16" s="36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14">
        <v>55</v>
      </c>
      <c r="AT16" s="15">
        <f t="shared" si="0"/>
        <v>18</v>
      </c>
      <c r="AU16" s="24"/>
      <c r="AV16" s="15">
        <f>AT16-AU16</f>
        <v>18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16">
        <f>AU16/AT16</f>
        <v>0</v>
      </c>
      <c r="BR16" s="1"/>
      <c r="BS16" s="15"/>
      <c r="BT16" s="5"/>
      <c r="BU16" s="5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20"/>
      <c r="CG16" s="9"/>
      <c r="CH16" s="17"/>
      <c r="CI16" s="22" t="s">
        <v>53</v>
      </c>
    </row>
    <row r="17" spans="1:87" ht="12.75">
      <c r="A17" s="62">
        <v>9</v>
      </c>
      <c r="B17" s="61" t="s">
        <v>83</v>
      </c>
      <c r="C17" s="57">
        <v>28</v>
      </c>
      <c r="D17" s="57">
        <v>165</v>
      </c>
      <c r="E17" s="57">
        <v>73</v>
      </c>
      <c r="F17" s="36">
        <v>71</v>
      </c>
      <c r="G17" s="36">
        <v>70</v>
      </c>
      <c r="H17" s="36">
        <v>71</v>
      </c>
      <c r="I17" s="36">
        <v>70.5</v>
      </c>
      <c r="J17" s="36">
        <v>70.5</v>
      </c>
      <c r="K17" s="36">
        <v>70</v>
      </c>
      <c r="L17" s="36">
        <v>71</v>
      </c>
      <c r="M17" s="36">
        <v>71</v>
      </c>
      <c r="N17" s="36">
        <v>71</v>
      </c>
      <c r="O17" s="36">
        <v>72</v>
      </c>
      <c r="P17" s="36">
        <v>68.6</v>
      </c>
      <c r="Q17" s="36">
        <v>67.9</v>
      </c>
      <c r="R17" s="36">
        <v>66.4</v>
      </c>
      <c r="S17" s="36">
        <v>67</v>
      </c>
      <c r="T17" s="36">
        <v>65.1</v>
      </c>
      <c r="U17" s="36">
        <v>66.5</v>
      </c>
      <c r="V17" s="36">
        <v>67.8</v>
      </c>
      <c r="W17" s="36">
        <v>68</v>
      </c>
      <c r="X17" s="36">
        <v>68</v>
      </c>
      <c r="Y17" s="36">
        <v>67.5</v>
      </c>
      <c r="Z17" s="36">
        <v>68</v>
      </c>
      <c r="AA17" s="36">
        <v>68</v>
      </c>
      <c r="AB17" s="36">
        <v>67.7</v>
      </c>
      <c r="AC17" s="36">
        <v>67.7</v>
      </c>
      <c r="AD17" s="36">
        <v>66</v>
      </c>
      <c r="AE17" s="36">
        <v>63.7</v>
      </c>
      <c r="AF17" s="36">
        <v>64.7</v>
      </c>
      <c r="AG17" s="36">
        <v>63.2</v>
      </c>
      <c r="AH17" s="36">
        <v>62.1</v>
      </c>
      <c r="AI17" s="36">
        <v>62.6</v>
      </c>
      <c r="AJ17" s="36">
        <v>64</v>
      </c>
      <c r="AK17" s="36">
        <v>63.5</v>
      </c>
      <c r="AL17" s="36"/>
      <c r="AM17" s="36"/>
      <c r="AN17" s="36"/>
      <c r="AO17" s="57">
        <v>63.5</v>
      </c>
      <c r="AP17" s="57">
        <v>66.5</v>
      </c>
      <c r="AQ17" s="57">
        <v>68.5</v>
      </c>
      <c r="AR17" s="57"/>
      <c r="AS17" s="57">
        <v>58</v>
      </c>
      <c r="AT17" s="71">
        <f t="shared" si="0"/>
        <v>15</v>
      </c>
      <c r="AU17" s="56">
        <f>E17-AQ17</f>
        <v>4.5</v>
      </c>
      <c r="AV17" s="71">
        <f>AT17-AU17</f>
        <v>10.5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3">
        <f>AU17/AT17</f>
        <v>0.3</v>
      </c>
      <c r="BR17" s="59">
        <f>E17</f>
        <v>73</v>
      </c>
      <c r="BS17" s="58">
        <f>AK17-AJ17</f>
        <v>-0.5</v>
      </c>
      <c r="BT17" s="59" t="s">
        <v>84</v>
      </c>
      <c r="BU17" s="59" t="s">
        <v>272</v>
      </c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 t="s">
        <v>85</v>
      </c>
      <c r="CG17" s="60" t="s">
        <v>86</v>
      </c>
      <c r="CH17" s="60" t="s">
        <v>87</v>
      </c>
      <c r="CI17" s="74" t="s">
        <v>53</v>
      </c>
    </row>
    <row r="18" spans="1:87" ht="18.75">
      <c r="A18" s="79" t="s">
        <v>392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1"/>
    </row>
    <row r="19" spans="1:87" ht="12.75">
      <c r="A19" s="62">
        <v>10</v>
      </c>
      <c r="B19" s="61" t="s">
        <v>248</v>
      </c>
      <c r="C19" s="57">
        <v>21</v>
      </c>
      <c r="D19" s="57">
        <v>164</v>
      </c>
      <c r="E19" s="57">
        <v>62.1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>
        <v>62.1</v>
      </c>
      <c r="Q19" s="36">
        <v>61.1</v>
      </c>
      <c r="R19" s="36"/>
      <c r="S19" s="36">
        <v>60.4</v>
      </c>
      <c r="T19" s="36">
        <v>60.4</v>
      </c>
      <c r="U19" s="36">
        <v>60.4</v>
      </c>
      <c r="V19" s="36">
        <v>60.7</v>
      </c>
      <c r="W19" s="36">
        <v>60.7</v>
      </c>
      <c r="X19" s="36">
        <v>60.07</v>
      </c>
      <c r="Y19" s="36">
        <v>60.7</v>
      </c>
      <c r="Z19" s="36">
        <v>60.7</v>
      </c>
      <c r="AA19" s="36">
        <f>V19+1</f>
        <v>61.7</v>
      </c>
      <c r="AB19" s="36">
        <v>61.7</v>
      </c>
      <c r="AC19" s="36">
        <v>62.7</v>
      </c>
      <c r="AD19" s="36">
        <f>62.7+1</f>
        <v>63.7</v>
      </c>
      <c r="AE19" s="36">
        <f>63.7+1</f>
        <v>64.7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57">
        <v>64.7</v>
      </c>
      <c r="AP19" s="57">
        <v>64.7</v>
      </c>
      <c r="AQ19" s="57">
        <v>64.7</v>
      </c>
      <c r="AR19" s="57"/>
      <c r="AS19" s="57">
        <v>55</v>
      </c>
      <c r="AT19" s="71">
        <f aca="true" t="shared" si="4" ref="AT19:AT38">E19-AS19</f>
        <v>7.100000000000001</v>
      </c>
      <c r="AU19" s="56">
        <f aca="true" t="shared" si="5" ref="AU19:AU38">E19-AQ19</f>
        <v>-2.6000000000000014</v>
      </c>
      <c r="AV19" s="71">
        <f aca="true" t="shared" si="6" ref="AV19:AV37">AT19-AU19</f>
        <v>9.700000000000003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3">
        <f aca="true" t="shared" si="7" ref="BQ19:BQ37">AU19/AT19</f>
        <v>-0.36619718309859167</v>
      </c>
      <c r="BR19" s="59"/>
      <c r="BS19" s="58"/>
      <c r="BT19" s="59" t="s">
        <v>286</v>
      </c>
      <c r="BU19" s="59" t="s">
        <v>275</v>
      </c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60" t="s">
        <v>249</v>
      </c>
      <c r="CH19" s="60" t="s">
        <v>250</v>
      </c>
      <c r="CI19" s="74">
        <v>40337</v>
      </c>
    </row>
    <row r="20" spans="1:87" ht="12.75" hidden="1">
      <c r="A20" s="62"/>
      <c r="B20" s="61" t="s">
        <v>105</v>
      </c>
      <c r="C20" s="57"/>
      <c r="D20" s="57">
        <v>165</v>
      </c>
      <c r="E20" s="57">
        <v>86</v>
      </c>
      <c r="F20" s="36">
        <v>86</v>
      </c>
      <c r="G20" s="36">
        <v>86</v>
      </c>
      <c r="H20" s="36">
        <v>86</v>
      </c>
      <c r="I20" s="36">
        <v>86</v>
      </c>
      <c r="J20" s="36">
        <v>86</v>
      </c>
      <c r="K20" s="36">
        <v>86</v>
      </c>
      <c r="L20" s="36">
        <v>86</v>
      </c>
      <c r="M20" s="36">
        <v>86</v>
      </c>
      <c r="N20" s="36">
        <v>86</v>
      </c>
      <c r="O20" s="36">
        <v>86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57"/>
      <c r="AP20" s="57"/>
      <c r="AQ20" s="57"/>
      <c r="AR20" s="57"/>
      <c r="AS20" s="57">
        <v>76</v>
      </c>
      <c r="AT20" s="71">
        <f t="shared" si="4"/>
        <v>10</v>
      </c>
      <c r="AU20" s="56">
        <f t="shared" si="5"/>
        <v>86</v>
      </c>
      <c r="AV20" s="71">
        <f t="shared" si="6"/>
        <v>-76</v>
      </c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3">
        <f t="shared" si="7"/>
        <v>8.6</v>
      </c>
      <c r="BR20" s="59"/>
      <c r="BS20" s="58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60"/>
      <c r="CH20" s="60"/>
      <c r="CI20" s="74">
        <v>40310</v>
      </c>
    </row>
    <row r="21" spans="1:87" ht="12.75" hidden="1">
      <c r="A21" s="62"/>
      <c r="B21" s="61" t="s">
        <v>106</v>
      </c>
      <c r="C21" s="57">
        <v>22</v>
      </c>
      <c r="D21" s="57">
        <v>163</v>
      </c>
      <c r="E21" s="57">
        <v>64</v>
      </c>
      <c r="F21" s="36">
        <v>64</v>
      </c>
      <c r="G21" s="36">
        <v>64</v>
      </c>
      <c r="H21" s="36">
        <v>64</v>
      </c>
      <c r="I21" s="36">
        <v>64</v>
      </c>
      <c r="J21" s="36">
        <v>64</v>
      </c>
      <c r="K21" s="36">
        <v>64</v>
      </c>
      <c r="L21" s="36">
        <v>64</v>
      </c>
      <c r="M21" s="36">
        <v>64</v>
      </c>
      <c r="N21" s="36">
        <v>64</v>
      </c>
      <c r="O21" s="36">
        <v>64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57"/>
      <c r="AP21" s="57"/>
      <c r="AQ21" s="57"/>
      <c r="AR21" s="57"/>
      <c r="AS21" s="57">
        <v>54</v>
      </c>
      <c r="AT21" s="71">
        <f t="shared" si="4"/>
        <v>10</v>
      </c>
      <c r="AU21" s="56">
        <f t="shared" si="5"/>
        <v>64</v>
      </c>
      <c r="AV21" s="71">
        <f t="shared" si="6"/>
        <v>-54</v>
      </c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3">
        <f t="shared" si="7"/>
        <v>6.4</v>
      </c>
      <c r="BR21" s="59"/>
      <c r="BS21" s="58"/>
      <c r="BT21" s="59" t="s">
        <v>107</v>
      </c>
      <c r="BU21" s="59" t="s">
        <v>107</v>
      </c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 t="s">
        <v>108</v>
      </c>
      <c r="CG21" s="60"/>
      <c r="CH21" s="60" t="s">
        <v>109</v>
      </c>
      <c r="CI21" s="74">
        <v>40310</v>
      </c>
    </row>
    <row r="22" spans="1:87" ht="12.75">
      <c r="A22" s="62">
        <v>11</v>
      </c>
      <c r="B22" s="61" t="s">
        <v>279</v>
      </c>
      <c r="C22" s="57">
        <v>23</v>
      </c>
      <c r="D22" s="57">
        <v>165</v>
      </c>
      <c r="E22" s="57">
        <v>64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>
        <v>64</v>
      </c>
      <c r="V22" s="36">
        <v>64</v>
      </c>
      <c r="W22" s="36">
        <v>64</v>
      </c>
      <c r="X22" s="36">
        <v>62.6</v>
      </c>
      <c r="Y22" s="36">
        <v>62.6</v>
      </c>
      <c r="Z22" s="36">
        <v>62.6</v>
      </c>
      <c r="AA22" s="36">
        <f>X22+1</f>
        <v>63.6</v>
      </c>
      <c r="AB22" s="36">
        <v>63.6</v>
      </c>
      <c r="AC22" s="36">
        <v>64</v>
      </c>
      <c r="AD22" s="36">
        <f>64+1</f>
        <v>65</v>
      </c>
      <c r="AE22" s="36">
        <f>65+1</f>
        <v>66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57">
        <f>65+1</f>
        <v>66</v>
      </c>
      <c r="AP22" s="57">
        <f>65+1</f>
        <v>66</v>
      </c>
      <c r="AQ22" s="57">
        <f>65+1</f>
        <v>66</v>
      </c>
      <c r="AR22" s="57"/>
      <c r="AS22" s="57">
        <v>57</v>
      </c>
      <c r="AT22" s="71">
        <f t="shared" si="4"/>
        <v>7</v>
      </c>
      <c r="AU22" s="56">
        <f t="shared" si="5"/>
        <v>-2</v>
      </c>
      <c r="AV22" s="71">
        <f t="shared" si="6"/>
        <v>9</v>
      </c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3">
        <f t="shared" si="7"/>
        <v>-0.2857142857142857</v>
      </c>
      <c r="BR22" s="59"/>
      <c r="BS22" s="58"/>
      <c r="BT22" s="59" t="s">
        <v>282</v>
      </c>
      <c r="BU22" s="59" t="s">
        <v>282</v>
      </c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60" t="s">
        <v>280</v>
      </c>
      <c r="CH22" s="60" t="s">
        <v>281</v>
      </c>
      <c r="CI22" s="74">
        <v>40371</v>
      </c>
    </row>
    <row r="23" spans="1:87" ht="12.75" hidden="1">
      <c r="A23" s="62">
        <v>12</v>
      </c>
      <c r="B23" s="61" t="s">
        <v>289</v>
      </c>
      <c r="C23" s="57">
        <v>22</v>
      </c>
      <c r="D23" s="57">
        <v>158</v>
      </c>
      <c r="E23" s="57">
        <v>54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>
        <v>54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57"/>
      <c r="AP23" s="57"/>
      <c r="AQ23" s="57"/>
      <c r="AR23" s="57"/>
      <c r="AS23" s="57">
        <v>46</v>
      </c>
      <c r="AT23" s="71">
        <f t="shared" si="4"/>
        <v>8</v>
      </c>
      <c r="AU23" s="56">
        <f t="shared" si="5"/>
        <v>54</v>
      </c>
      <c r="AV23" s="71">
        <f t="shared" si="6"/>
        <v>-46</v>
      </c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3">
        <f t="shared" si="7"/>
        <v>6.75</v>
      </c>
      <c r="BR23" s="59"/>
      <c r="BS23" s="58"/>
      <c r="BT23" s="59" t="s">
        <v>290</v>
      </c>
      <c r="BU23" s="59" t="s">
        <v>290</v>
      </c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60" t="s">
        <v>291</v>
      </c>
      <c r="CH23" s="60" t="s">
        <v>292</v>
      </c>
      <c r="CI23" s="74">
        <v>40380</v>
      </c>
    </row>
    <row r="24" spans="1:87" ht="12.75" hidden="1">
      <c r="A24" s="62"/>
      <c r="B24" s="61" t="s">
        <v>293</v>
      </c>
      <c r="C24" s="57"/>
      <c r="D24" s="57">
        <v>171</v>
      </c>
      <c r="E24" s="57">
        <v>71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>
        <v>71</v>
      </c>
      <c r="W24" s="36">
        <v>70.5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57"/>
      <c r="AP24" s="57"/>
      <c r="AQ24" s="57"/>
      <c r="AR24" s="57"/>
      <c r="AS24" s="57">
        <v>63</v>
      </c>
      <c r="AT24" s="71">
        <f t="shared" si="4"/>
        <v>8</v>
      </c>
      <c r="AU24" s="56">
        <f t="shared" si="5"/>
        <v>71</v>
      </c>
      <c r="AV24" s="71">
        <f t="shared" si="6"/>
        <v>-63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3">
        <f t="shared" si="7"/>
        <v>8.875</v>
      </c>
      <c r="BR24" s="59"/>
      <c r="BS24" s="58"/>
      <c r="BT24" s="59" t="s">
        <v>294</v>
      </c>
      <c r="BU24" s="59" t="s">
        <v>294</v>
      </c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60"/>
      <c r="CH24" s="60"/>
      <c r="CI24" s="74"/>
    </row>
    <row r="25" spans="1:87" ht="12.75" hidden="1">
      <c r="A25" s="62"/>
      <c r="B25" s="61" t="s">
        <v>251</v>
      </c>
      <c r="C25" s="57">
        <v>24</v>
      </c>
      <c r="D25" s="57">
        <v>166</v>
      </c>
      <c r="E25" s="57">
        <v>79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>
        <v>79</v>
      </c>
      <c r="R25" s="36">
        <v>78</v>
      </c>
      <c r="S25" s="36">
        <v>78</v>
      </c>
      <c r="T25" s="36">
        <v>75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57"/>
      <c r="AP25" s="57"/>
      <c r="AQ25" s="57"/>
      <c r="AR25" s="57"/>
      <c r="AS25" s="57">
        <v>68</v>
      </c>
      <c r="AT25" s="71">
        <f t="shared" si="4"/>
        <v>11</v>
      </c>
      <c r="AU25" s="56">
        <f t="shared" si="5"/>
        <v>79</v>
      </c>
      <c r="AV25" s="71">
        <f t="shared" si="6"/>
        <v>-68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3">
        <f t="shared" si="7"/>
        <v>7.181818181818182</v>
      </c>
      <c r="BR25" s="59"/>
      <c r="BS25" s="58"/>
      <c r="BT25" s="59" t="s">
        <v>256</v>
      </c>
      <c r="BU25" s="59" t="s">
        <v>273</v>
      </c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 t="s">
        <v>257</v>
      </c>
      <c r="CG25" s="60" t="s">
        <v>252</v>
      </c>
      <c r="CH25" s="60" t="s">
        <v>253</v>
      </c>
      <c r="CI25" s="74">
        <v>40345</v>
      </c>
    </row>
    <row r="26" spans="1:87" ht="12.75" hidden="1">
      <c r="A26" s="62">
        <v>13</v>
      </c>
      <c r="B26" s="61" t="s">
        <v>110</v>
      </c>
      <c r="C26" s="57">
        <v>22</v>
      </c>
      <c r="D26" s="57">
        <v>174</v>
      </c>
      <c r="E26" s="57">
        <v>62</v>
      </c>
      <c r="F26" s="36">
        <v>62</v>
      </c>
      <c r="G26" s="36">
        <v>62</v>
      </c>
      <c r="H26" s="36">
        <v>62</v>
      </c>
      <c r="I26" s="36">
        <v>62</v>
      </c>
      <c r="J26" s="36">
        <v>62</v>
      </c>
      <c r="K26" s="36">
        <v>62</v>
      </c>
      <c r="L26" s="36">
        <v>62</v>
      </c>
      <c r="M26" s="36">
        <v>62</v>
      </c>
      <c r="N26" s="36">
        <v>62</v>
      </c>
      <c r="O26" s="36">
        <v>62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57"/>
      <c r="AP26" s="57"/>
      <c r="AQ26" s="57"/>
      <c r="AR26" s="57"/>
      <c r="AS26" s="57">
        <v>53</v>
      </c>
      <c r="AT26" s="71">
        <f t="shared" si="4"/>
        <v>9</v>
      </c>
      <c r="AU26" s="56">
        <f t="shared" si="5"/>
        <v>62</v>
      </c>
      <c r="AV26" s="71">
        <f t="shared" si="6"/>
        <v>-53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3">
        <f t="shared" si="7"/>
        <v>6.888888888888889</v>
      </c>
      <c r="BR26" s="59"/>
      <c r="BS26" s="58"/>
      <c r="BT26" s="59" t="s">
        <v>111</v>
      </c>
      <c r="BU26" s="59" t="s">
        <v>111</v>
      </c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60"/>
      <c r="CH26" s="60"/>
      <c r="CI26" s="74">
        <v>40307</v>
      </c>
    </row>
    <row r="27" spans="1:87" ht="12.75" hidden="1">
      <c r="A27" s="62">
        <v>14</v>
      </c>
      <c r="B27" s="61" t="s">
        <v>112</v>
      </c>
      <c r="C27" s="57">
        <v>27</v>
      </c>
      <c r="D27" s="57">
        <v>168</v>
      </c>
      <c r="E27" s="57">
        <v>65.1</v>
      </c>
      <c r="F27" s="36"/>
      <c r="G27" s="36"/>
      <c r="H27" s="36"/>
      <c r="I27" s="36"/>
      <c r="J27" s="36"/>
      <c r="K27" s="36"/>
      <c r="L27" s="36"/>
      <c r="M27" s="36"/>
      <c r="N27" s="36">
        <v>65</v>
      </c>
      <c r="O27" s="36">
        <v>65.1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57"/>
      <c r="AP27" s="57"/>
      <c r="AQ27" s="57"/>
      <c r="AR27" s="57"/>
      <c r="AS27" s="57">
        <v>57</v>
      </c>
      <c r="AT27" s="71">
        <f t="shared" si="4"/>
        <v>8.099999999999994</v>
      </c>
      <c r="AU27" s="56">
        <f t="shared" si="5"/>
        <v>65.1</v>
      </c>
      <c r="AV27" s="71">
        <f t="shared" si="6"/>
        <v>-57</v>
      </c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3">
        <f t="shared" si="7"/>
        <v>8.037037037037042</v>
      </c>
      <c r="BR27" s="59"/>
      <c r="BS27" s="58"/>
      <c r="BT27" s="59" t="s">
        <v>113</v>
      </c>
      <c r="BU27" s="59" t="s">
        <v>113</v>
      </c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60" t="s">
        <v>114</v>
      </c>
      <c r="CH27" s="60" t="s">
        <v>115</v>
      </c>
      <c r="CI27" s="74">
        <v>40330</v>
      </c>
    </row>
    <row r="28" spans="1:87" ht="12.75" hidden="1">
      <c r="A28" s="62"/>
      <c r="B28" s="61" t="s">
        <v>235</v>
      </c>
      <c r="C28" s="57">
        <v>29</v>
      </c>
      <c r="D28" s="57">
        <v>155</v>
      </c>
      <c r="E28" s="57">
        <v>52</v>
      </c>
      <c r="F28" s="36">
        <v>52</v>
      </c>
      <c r="G28" s="36">
        <v>53.5</v>
      </c>
      <c r="H28" s="36">
        <v>53.5</v>
      </c>
      <c r="I28" s="36">
        <v>53.5</v>
      </c>
      <c r="J28" s="36">
        <v>53.5</v>
      </c>
      <c r="K28" s="36">
        <v>53.5</v>
      </c>
      <c r="L28" s="36">
        <v>53.5</v>
      </c>
      <c r="M28" s="36">
        <v>53.5</v>
      </c>
      <c r="N28" s="36">
        <v>53.5</v>
      </c>
      <c r="O28" s="36">
        <v>53.5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57"/>
      <c r="AP28" s="57"/>
      <c r="AQ28" s="57"/>
      <c r="AR28" s="57"/>
      <c r="AS28" s="57">
        <v>46</v>
      </c>
      <c r="AT28" s="71">
        <f t="shared" si="4"/>
        <v>6</v>
      </c>
      <c r="AU28" s="56">
        <f t="shared" si="5"/>
        <v>52</v>
      </c>
      <c r="AV28" s="71">
        <f t="shared" si="6"/>
        <v>-46</v>
      </c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3">
        <f t="shared" si="7"/>
        <v>8.666666666666666</v>
      </c>
      <c r="BR28" s="59">
        <f>E28</f>
        <v>52</v>
      </c>
      <c r="BS28" s="58"/>
      <c r="BT28" s="59" t="s">
        <v>236</v>
      </c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60" t="s">
        <v>237</v>
      </c>
      <c r="CH28" s="60" t="s">
        <v>238</v>
      </c>
      <c r="CI28" s="74" t="s">
        <v>53</v>
      </c>
    </row>
    <row r="29" spans="1:87" ht="12.75" hidden="1">
      <c r="A29" s="62"/>
      <c r="B29" s="61" t="s">
        <v>116</v>
      </c>
      <c r="C29" s="57"/>
      <c r="D29" s="57">
        <v>167</v>
      </c>
      <c r="E29" s="57">
        <v>56</v>
      </c>
      <c r="F29" s="36">
        <v>56</v>
      </c>
      <c r="G29" s="36">
        <v>56</v>
      </c>
      <c r="H29" s="36">
        <v>56</v>
      </c>
      <c r="I29" s="36">
        <v>56</v>
      </c>
      <c r="J29" s="36">
        <v>56</v>
      </c>
      <c r="K29" s="36">
        <v>56</v>
      </c>
      <c r="L29" s="36">
        <v>56</v>
      </c>
      <c r="M29" s="36">
        <v>56</v>
      </c>
      <c r="N29" s="36">
        <v>56</v>
      </c>
      <c r="O29" s="36">
        <v>56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57"/>
      <c r="AP29" s="57"/>
      <c r="AQ29" s="57"/>
      <c r="AR29" s="57"/>
      <c r="AS29" s="57">
        <v>48</v>
      </c>
      <c r="AT29" s="71">
        <f t="shared" si="4"/>
        <v>8</v>
      </c>
      <c r="AU29" s="56">
        <f t="shared" si="5"/>
        <v>56</v>
      </c>
      <c r="AV29" s="71">
        <f t="shared" si="6"/>
        <v>-48</v>
      </c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>
        <f t="shared" si="7"/>
        <v>7</v>
      </c>
      <c r="BR29" s="59"/>
      <c r="BS29" s="58"/>
      <c r="BT29" s="59" t="s">
        <v>117</v>
      </c>
      <c r="BU29" s="59" t="s">
        <v>117</v>
      </c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60"/>
      <c r="CH29" s="60" t="s">
        <v>118</v>
      </c>
      <c r="CI29" s="74">
        <v>40302</v>
      </c>
    </row>
    <row r="30" spans="1:87" ht="12.75" hidden="1">
      <c r="A30" s="62">
        <v>15</v>
      </c>
      <c r="B30" s="61" t="s">
        <v>119</v>
      </c>
      <c r="C30" s="57">
        <v>27</v>
      </c>
      <c r="D30" s="57">
        <v>162</v>
      </c>
      <c r="E30" s="57">
        <v>63</v>
      </c>
      <c r="F30" s="36"/>
      <c r="G30" s="36"/>
      <c r="H30" s="36"/>
      <c r="I30" s="36"/>
      <c r="J30" s="36"/>
      <c r="K30" s="36"/>
      <c r="L30" s="36"/>
      <c r="M30" s="36"/>
      <c r="N30" s="36">
        <v>63</v>
      </c>
      <c r="O30" s="36">
        <v>63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57"/>
      <c r="AP30" s="57"/>
      <c r="AQ30" s="57"/>
      <c r="AR30" s="57"/>
      <c r="AS30" s="57">
        <v>55</v>
      </c>
      <c r="AT30" s="71">
        <f t="shared" si="4"/>
        <v>8</v>
      </c>
      <c r="AU30" s="56">
        <f t="shared" si="5"/>
        <v>63</v>
      </c>
      <c r="AV30" s="71">
        <f t="shared" si="6"/>
        <v>-55</v>
      </c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3">
        <f t="shared" si="7"/>
        <v>7.875</v>
      </c>
      <c r="BR30" s="59"/>
      <c r="BS30" s="58"/>
      <c r="BT30" s="59" t="s">
        <v>120</v>
      </c>
      <c r="BU30" s="59" t="s">
        <v>120</v>
      </c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60" t="s">
        <v>121</v>
      </c>
      <c r="CH30" s="60" t="s">
        <v>122</v>
      </c>
      <c r="CI30" s="74">
        <v>40318</v>
      </c>
    </row>
    <row r="31" spans="1:87" ht="12.75" hidden="1">
      <c r="A31" s="62">
        <v>16</v>
      </c>
      <c r="B31" s="61" t="s">
        <v>225</v>
      </c>
      <c r="C31" s="57">
        <v>21</v>
      </c>
      <c r="D31" s="57">
        <v>182</v>
      </c>
      <c r="E31" s="57">
        <v>66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>
        <v>66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57"/>
      <c r="AP31" s="57"/>
      <c r="AQ31" s="57"/>
      <c r="AR31" s="57"/>
      <c r="AS31" s="57">
        <v>58</v>
      </c>
      <c r="AT31" s="71">
        <f t="shared" si="4"/>
        <v>8</v>
      </c>
      <c r="AU31" s="56">
        <f t="shared" si="5"/>
        <v>66</v>
      </c>
      <c r="AV31" s="71">
        <f t="shared" si="6"/>
        <v>-58</v>
      </c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3">
        <f t="shared" si="7"/>
        <v>8.25</v>
      </c>
      <c r="BR31" s="59"/>
      <c r="BS31" s="58"/>
      <c r="BT31" s="59" t="s">
        <v>226</v>
      </c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60"/>
      <c r="CH31" s="60"/>
      <c r="CI31" s="74"/>
    </row>
    <row r="32" spans="1:87" ht="12.75" hidden="1">
      <c r="A32" s="62"/>
      <c r="B32" s="61" t="s">
        <v>123</v>
      </c>
      <c r="C32" s="57"/>
      <c r="D32" s="57"/>
      <c r="E32" s="57">
        <v>67.7</v>
      </c>
      <c r="F32" s="36">
        <v>67.7</v>
      </c>
      <c r="G32" s="36">
        <v>67.7</v>
      </c>
      <c r="H32" s="36">
        <v>67.7</v>
      </c>
      <c r="I32" s="36">
        <v>67.7</v>
      </c>
      <c r="J32" s="36">
        <v>67.7</v>
      </c>
      <c r="K32" s="36">
        <v>67.7</v>
      </c>
      <c r="L32" s="36">
        <v>67.7</v>
      </c>
      <c r="M32" s="36">
        <v>67.7</v>
      </c>
      <c r="N32" s="36">
        <v>67.7</v>
      </c>
      <c r="O32" s="36">
        <v>67.7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57"/>
      <c r="AP32" s="57"/>
      <c r="AQ32" s="57"/>
      <c r="AR32" s="57"/>
      <c r="AS32" s="57">
        <v>60</v>
      </c>
      <c r="AT32" s="71">
        <f t="shared" si="4"/>
        <v>7.700000000000003</v>
      </c>
      <c r="AU32" s="56">
        <f t="shared" si="5"/>
        <v>67.7</v>
      </c>
      <c r="AV32" s="71">
        <f t="shared" si="6"/>
        <v>-60</v>
      </c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>
        <f t="shared" si="7"/>
        <v>8.792207792207789</v>
      </c>
      <c r="BR32" s="59"/>
      <c r="BS32" s="58"/>
      <c r="BT32" s="59" t="s">
        <v>124</v>
      </c>
      <c r="BU32" s="59" t="s">
        <v>124</v>
      </c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60"/>
      <c r="CH32" s="60" t="s">
        <v>125</v>
      </c>
      <c r="CI32" s="74" t="s">
        <v>53</v>
      </c>
    </row>
    <row r="33" spans="1:87" ht="12.75">
      <c r="A33" s="62">
        <v>12</v>
      </c>
      <c r="B33" s="61" t="s">
        <v>227</v>
      </c>
      <c r="C33" s="57">
        <v>36</v>
      </c>
      <c r="D33" s="57">
        <v>163</v>
      </c>
      <c r="E33" s="57">
        <v>65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>
        <v>65</v>
      </c>
      <c r="R33" s="36">
        <v>63</v>
      </c>
      <c r="S33" s="36">
        <v>63</v>
      </c>
      <c r="T33" s="36">
        <v>63</v>
      </c>
      <c r="U33" s="36">
        <v>61.5</v>
      </c>
      <c r="V33" s="36">
        <v>62.5</v>
      </c>
      <c r="W33" s="36">
        <v>62.5</v>
      </c>
      <c r="X33" s="36">
        <v>62.5</v>
      </c>
      <c r="Y33" s="36">
        <v>62.5</v>
      </c>
      <c r="Z33" s="36">
        <v>62.5</v>
      </c>
      <c r="AA33" s="36">
        <f>V33+1</f>
        <v>63.5</v>
      </c>
      <c r="AB33" s="36">
        <v>63.5</v>
      </c>
      <c r="AC33" s="36">
        <v>64.5</v>
      </c>
      <c r="AD33" s="36">
        <f>AC33+1</f>
        <v>65.5</v>
      </c>
      <c r="AE33" s="36">
        <f>AD33+1</f>
        <v>66.5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57">
        <v>66.5</v>
      </c>
      <c r="AP33" s="57">
        <v>66.5</v>
      </c>
      <c r="AQ33" s="57">
        <v>66.5</v>
      </c>
      <c r="AR33" s="57"/>
      <c r="AS33" s="57">
        <v>58</v>
      </c>
      <c r="AT33" s="71">
        <f t="shared" si="4"/>
        <v>7</v>
      </c>
      <c r="AU33" s="56">
        <f t="shared" si="5"/>
        <v>-1.5</v>
      </c>
      <c r="AV33" s="71">
        <f t="shared" si="6"/>
        <v>8.5</v>
      </c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>
        <f t="shared" si="7"/>
        <v>-0.21428571428571427</v>
      </c>
      <c r="BR33" s="59"/>
      <c r="BS33" s="58"/>
      <c r="BT33" s="59" t="s">
        <v>287</v>
      </c>
      <c r="BU33" s="59" t="s">
        <v>284</v>
      </c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60" t="s">
        <v>269</v>
      </c>
      <c r="CH33" s="60"/>
      <c r="CI33" s="74"/>
    </row>
    <row r="34" spans="1:87" ht="12.75">
      <c r="A34" s="62">
        <v>13</v>
      </c>
      <c r="B34" s="61" t="s">
        <v>271</v>
      </c>
      <c r="C34" s="57">
        <v>27</v>
      </c>
      <c r="D34" s="57">
        <v>160</v>
      </c>
      <c r="E34" s="57">
        <v>55</v>
      </c>
      <c r="F34" s="36"/>
      <c r="G34" s="36"/>
      <c r="H34" s="36"/>
      <c r="I34" s="36"/>
      <c r="J34" s="36"/>
      <c r="K34" s="36"/>
      <c r="L34" s="36"/>
      <c r="M34" s="36"/>
      <c r="N34" s="36">
        <v>55</v>
      </c>
      <c r="O34" s="36">
        <v>55</v>
      </c>
      <c r="P34" s="36">
        <v>55</v>
      </c>
      <c r="Q34" s="36"/>
      <c r="R34" s="36"/>
      <c r="S34" s="36">
        <v>54.3</v>
      </c>
      <c r="T34" s="36">
        <v>53.7</v>
      </c>
      <c r="U34" s="36">
        <v>53.7</v>
      </c>
      <c r="V34" s="36">
        <v>54</v>
      </c>
      <c r="W34" s="36">
        <v>54</v>
      </c>
      <c r="X34" s="36">
        <v>54</v>
      </c>
      <c r="Y34" s="36">
        <v>54</v>
      </c>
      <c r="Z34" s="36">
        <v>54</v>
      </c>
      <c r="AA34" s="36">
        <f>W34+1</f>
        <v>55</v>
      </c>
      <c r="AB34" s="36">
        <v>55</v>
      </c>
      <c r="AC34" s="36">
        <v>56</v>
      </c>
      <c r="AD34" s="36">
        <f>AC34+1</f>
        <v>57</v>
      </c>
      <c r="AE34" s="36">
        <f>AD34+1</f>
        <v>58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57">
        <v>58</v>
      </c>
      <c r="AP34" s="57">
        <v>58</v>
      </c>
      <c r="AQ34" s="57">
        <v>58</v>
      </c>
      <c r="AR34" s="57"/>
      <c r="AS34" s="57">
        <v>50</v>
      </c>
      <c r="AT34" s="71">
        <f t="shared" si="4"/>
        <v>5</v>
      </c>
      <c r="AU34" s="56">
        <f t="shared" si="5"/>
        <v>-3</v>
      </c>
      <c r="AV34" s="71">
        <f t="shared" si="6"/>
        <v>8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3">
        <f t="shared" si="7"/>
        <v>-0.6</v>
      </c>
      <c r="BR34" s="59"/>
      <c r="BS34" s="58"/>
      <c r="BT34" s="59" t="s">
        <v>155</v>
      </c>
      <c r="BU34" s="59" t="s">
        <v>295</v>
      </c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60" t="s">
        <v>203</v>
      </c>
      <c r="CH34" s="60" t="s">
        <v>204</v>
      </c>
      <c r="CI34" s="74">
        <v>40319</v>
      </c>
    </row>
    <row r="35" spans="1:87" ht="12.75">
      <c r="A35" s="62">
        <v>14</v>
      </c>
      <c r="B35" s="61" t="s">
        <v>133</v>
      </c>
      <c r="C35" s="57">
        <v>23</v>
      </c>
      <c r="D35" s="57">
        <v>175</v>
      </c>
      <c r="E35" s="57">
        <v>68</v>
      </c>
      <c r="F35" s="36">
        <v>63</v>
      </c>
      <c r="G35" s="36">
        <v>62.8</v>
      </c>
      <c r="H35" s="36">
        <v>62.5</v>
      </c>
      <c r="I35" s="36">
        <v>62.5</v>
      </c>
      <c r="J35" s="36">
        <v>61</v>
      </c>
      <c r="K35" s="36">
        <v>62.2</v>
      </c>
      <c r="L35" s="36">
        <v>62.2</v>
      </c>
      <c r="M35" s="36">
        <v>61</v>
      </c>
      <c r="N35" s="36">
        <v>61</v>
      </c>
      <c r="O35" s="36">
        <v>59.2</v>
      </c>
      <c r="P35" s="36">
        <v>58.2</v>
      </c>
      <c r="Q35" s="36">
        <v>59.7</v>
      </c>
      <c r="R35" s="36">
        <v>57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>
        <v>68</v>
      </c>
      <c r="AG35" s="36"/>
      <c r="AH35" s="36"/>
      <c r="AI35" s="36"/>
      <c r="AJ35" s="36"/>
      <c r="AK35" s="36"/>
      <c r="AL35" s="36"/>
      <c r="AM35" s="36"/>
      <c r="AN35" s="36"/>
      <c r="AO35" s="57">
        <v>68</v>
      </c>
      <c r="AP35" s="57">
        <v>68</v>
      </c>
      <c r="AQ35" s="57">
        <v>68</v>
      </c>
      <c r="AR35" s="57"/>
      <c r="AS35" s="57">
        <v>60</v>
      </c>
      <c r="AT35" s="71">
        <f t="shared" si="4"/>
        <v>8</v>
      </c>
      <c r="AU35" s="56">
        <f t="shared" si="5"/>
        <v>0</v>
      </c>
      <c r="AV35" s="71">
        <f t="shared" si="6"/>
        <v>8</v>
      </c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3">
        <f t="shared" si="7"/>
        <v>0</v>
      </c>
      <c r="BR35" s="59">
        <f>E35</f>
        <v>68</v>
      </c>
      <c r="BS35" s="58"/>
      <c r="BT35" s="59" t="s">
        <v>134</v>
      </c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60"/>
      <c r="CH35" s="60"/>
      <c r="CI35" s="74" t="s">
        <v>53</v>
      </c>
    </row>
    <row r="36" spans="1:87" ht="12.75">
      <c r="A36" s="62">
        <v>15</v>
      </c>
      <c r="B36" s="61" t="s">
        <v>66</v>
      </c>
      <c r="C36" s="57">
        <v>29</v>
      </c>
      <c r="D36" s="57">
        <v>172</v>
      </c>
      <c r="E36" s="57">
        <v>59</v>
      </c>
      <c r="F36" s="36">
        <v>59</v>
      </c>
      <c r="G36" s="36">
        <v>59</v>
      </c>
      <c r="H36" s="36">
        <v>59</v>
      </c>
      <c r="I36" s="36">
        <v>59</v>
      </c>
      <c r="J36" s="36">
        <v>59</v>
      </c>
      <c r="K36" s="36">
        <v>59</v>
      </c>
      <c r="L36" s="36">
        <v>56</v>
      </c>
      <c r="M36" s="36">
        <v>56.5</v>
      </c>
      <c r="N36" s="36">
        <v>56</v>
      </c>
      <c r="O36" s="36">
        <v>54</v>
      </c>
      <c r="P36" s="36"/>
      <c r="Q36" s="36">
        <v>55</v>
      </c>
      <c r="R36" s="36">
        <v>55</v>
      </c>
      <c r="S36" s="36">
        <v>55</v>
      </c>
      <c r="T36" s="36">
        <v>53.8</v>
      </c>
      <c r="U36" s="36">
        <v>53.8</v>
      </c>
      <c r="V36" s="36">
        <v>53.8</v>
      </c>
      <c r="W36" s="36">
        <v>53.8</v>
      </c>
      <c r="X36" s="36">
        <v>53.8</v>
      </c>
      <c r="Y36" s="36">
        <v>53.8</v>
      </c>
      <c r="Z36" s="36">
        <v>53.8</v>
      </c>
      <c r="AA36" s="36">
        <f>U36+1</f>
        <v>54.8</v>
      </c>
      <c r="AB36" s="36">
        <v>54.8</v>
      </c>
      <c r="AC36" s="36">
        <v>55.8</v>
      </c>
      <c r="AD36" s="36">
        <f>AC36+1</f>
        <v>56.8</v>
      </c>
      <c r="AE36" s="36">
        <f>AD36+1</f>
        <v>57.8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57">
        <v>57.8</v>
      </c>
      <c r="AP36" s="57">
        <v>57.8</v>
      </c>
      <c r="AQ36" s="57">
        <v>57.8</v>
      </c>
      <c r="AR36" s="57">
        <v>56</v>
      </c>
      <c r="AS36" s="57">
        <v>51</v>
      </c>
      <c r="AT36" s="71">
        <f t="shared" si="4"/>
        <v>8</v>
      </c>
      <c r="AU36" s="56">
        <f t="shared" si="5"/>
        <v>1.2000000000000028</v>
      </c>
      <c r="AV36" s="71">
        <f t="shared" si="6"/>
        <v>6.799999999999997</v>
      </c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3">
        <f t="shared" si="7"/>
        <v>0.15000000000000036</v>
      </c>
      <c r="BR36" s="59"/>
      <c r="BS36" s="58"/>
      <c r="BT36" s="59" t="s">
        <v>65</v>
      </c>
      <c r="BU36" s="59" t="s">
        <v>276</v>
      </c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60" t="s">
        <v>68</v>
      </c>
      <c r="CH36" s="60" t="s">
        <v>69</v>
      </c>
      <c r="CI36" s="74">
        <v>40302</v>
      </c>
    </row>
    <row r="37" spans="1:87" ht="12.75">
      <c r="A37" s="62">
        <v>16</v>
      </c>
      <c r="B37" s="61" t="s">
        <v>126</v>
      </c>
      <c r="C37" s="57">
        <v>23</v>
      </c>
      <c r="D37" s="57">
        <v>164</v>
      </c>
      <c r="E37" s="57">
        <v>57</v>
      </c>
      <c r="F37" s="36"/>
      <c r="G37" s="36"/>
      <c r="H37" s="36"/>
      <c r="I37" s="36"/>
      <c r="J37" s="36"/>
      <c r="K37" s="36"/>
      <c r="L37" s="36"/>
      <c r="M37" s="36">
        <v>57</v>
      </c>
      <c r="N37" s="36">
        <v>57</v>
      </c>
      <c r="O37" s="36">
        <v>57</v>
      </c>
      <c r="P37" s="36">
        <v>56</v>
      </c>
      <c r="Q37" s="36">
        <v>55</v>
      </c>
      <c r="R37" s="36">
        <v>54</v>
      </c>
      <c r="S37" s="36">
        <v>55</v>
      </c>
      <c r="T37" s="36">
        <v>55</v>
      </c>
      <c r="U37" s="36">
        <v>55</v>
      </c>
      <c r="V37" s="36">
        <v>55</v>
      </c>
      <c r="W37" s="36">
        <v>55</v>
      </c>
      <c r="X37" s="36">
        <v>53</v>
      </c>
      <c r="Y37" s="36">
        <v>53</v>
      </c>
      <c r="Z37" s="36">
        <v>53</v>
      </c>
      <c r="AA37" s="36">
        <f>X37+1</f>
        <v>54</v>
      </c>
      <c r="AB37" s="36">
        <v>54</v>
      </c>
      <c r="AC37" s="36">
        <v>55</v>
      </c>
      <c r="AD37" s="36">
        <f>AC37+1</f>
        <v>56</v>
      </c>
      <c r="AE37" s="36">
        <f>AD37+1</f>
        <v>57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57">
        <v>57</v>
      </c>
      <c r="AP37" s="57">
        <v>57</v>
      </c>
      <c r="AQ37" s="57">
        <v>57</v>
      </c>
      <c r="AR37" s="57"/>
      <c r="AS37" s="57">
        <v>50</v>
      </c>
      <c r="AT37" s="71">
        <f t="shared" si="4"/>
        <v>7</v>
      </c>
      <c r="AU37" s="56">
        <f t="shared" si="5"/>
        <v>0</v>
      </c>
      <c r="AV37" s="71">
        <f t="shared" si="6"/>
        <v>7</v>
      </c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3">
        <f t="shared" si="7"/>
        <v>0</v>
      </c>
      <c r="BR37" s="59"/>
      <c r="BS37" s="58"/>
      <c r="BT37" s="59" t="s">
        <v>127</v>
      </c>
      <c r="BU37" s="59" t="s">
        <v>301</v>
      </c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60" t="s">
        <v>128</v>
      </c>
      <c r="CH37" s="60" t="s">
        <v>129</v>
      </c>
      <c r="CI37" s="74">
        <v>40311</v>
      </c>
    </row>
    <row r="38" spans="1:87" ht="12.75">
      <c r="A38" s="62">
        <v>17</v>
      </c>
      <c r="B38" s="61" t="s">
        <v>209</v>
      </c>
      <c r="C38" s="57">
        <v>24</v>
      </c>
      <c r="D38" s="57">
        <v>163</v>
      </c>
      <c r="E38" s="57">
        <v>66</v>
      </c>
      <c r="F38" s="36">
        <v>61</v>
      </c>
      <c r="G38" s="36">
        <v>61</v>
      </c>
      <c r="H38" s="36">
        <v>61</v>
      </c>
      <c r="I38" s="36">
        <v>61</v>
      </c>
      <c r="J38" s="36">
        <v>61</v>
      </c>
      <c r="K38" s="36">
        <v>61</v>
      </c>
      <c r="L38" s="36">
        <v>61</v>
      </c>
      <c r="M38" s="36">
        <v>61</v>
      </c>
      <c r="N38" s="36">
        <v>61</v>
      </c>
      <c r="O38" s="36">
        <v>61</v>
      </c>
      <c r="P38" s="36"/>
      <c r="Q38" s="36"/>
      <c r="R38" s="36"/>
      <c r="S38" s="36"/>
      <c r="T38" s="36"/>
      <c r="U38" s="36"/>
      <c r="V38" s="36"/>
      <c r="W38" s="36"/>
      <c r="X38" s="36">
        <v>66</v>
      </c>
      <c r="Y38" s="36">
        <v>66</v>
      </c>
      <c r="Z38" s="36">
        <v>66</v>
      </c>
      <c r="AA38" s="36">
        <f>Y38+1</f>
        <v>67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57">
        <v>61</v>
      </c>
      <c r="AP38" s="57">
        <v>61</v>
      </c>
      <c r="AQ38" s="57">
        <v>61</v>
      </c>
      <c r="AR38" s="57"/>
      <c r="AS38" s="57">
        <v>55</v>
      </c>
      <c r="AT38" s="71">
        <f t="shared" si="4"/>
        <v>11</v>
      </c>
      <c r="AU38" s="56">
        <f t="shared" si="5"/>
        <v>5</v>
      </c>
      <c r="AV38" s="71">
        <f>AT38-AU38</f>
        <v>6</v>
      </c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3">
        <f>AU38/AT38</f>
        <v>0.45454545454545453</v>
      </c>
      <c r="BR38" s="59"/>
      <c r="BS38" s="58"/>
      <c r="BT38" s="59" t="s">
        <v>303</v>
      </c>
      <c r="BU38" s="59" t="s">
        <v>303</v>
      </c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 t="s">
        <v>210</v>
      </c>
      <c r="CG38" s="60"/>
      <c r="CH38" s="60" t="s">
        <v>211</v>
      </c>
      <c r="CI38" s="74" t="s">
        <v>53</v>
      </c>
    </row>
    <row r="39" spans="1:87" ht="18.75">
      <c r="A39" s="79" t="s">
        <v>393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1"/>
    </row>
    <row r="40" spans="1:87" ht="12.75" hidden="1">
      <c r="A40" s="9">
        <v>24</v>
      </c>
      <c r="B40" s="10" t="s">
        <v>81</v>
      </c>
      <c r="C40" s="14">
        <v>26</v>
      </c>
      <c r="D40" s="14">
        <v>168</v>
      </c>
      <c r="E40" s="14">
        <v>72.9</v>
      </c>
      <c r="F40" s="14">
        <v>71.5</v>
      </c>
      <c r="G40" s="23">
        <v>71.5</v>
      </c>
      <c r="H40" s="14">
        <v>71.5</v>
      </c>
      <c r="I40" s="14">
        <v>71.5</v>
      </c>
      <c r="J40" s="14">
        <v>71.5</v>
      </c>
      <c r="K40" s="14">
        <v>71.5</v>
      </c>
      <c r="L40" s="14">
        <v>71.5</v>
      </c>
      <c r="M40" s="14">
        <v>71.5</v>
      </c>
      <c r="N40" s="14">
        <v>71.5</v>
      </c>
      <c r="O40" s="14">
        <v>71.5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>
        <v>65</v>
      </c>
      <c r="AT40" s="15">
        <f aca="true" t="shared" si="8" ref="AT40:AT49">E40-AS40</f>
        <v>7.900000000000006</v>
      </c>
      <c r="AU40" s="24">
        <f>E40-O40</f>
        <v>1.4000000000000057</v>
      </c>
      <c r="AV40" s="15">
        <f aca="true" t="shared" si="9" ref="AV40:AV46">AT40-AU40</f>
        <v>6.5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16">
        <f aca="true" t="shared" si="10" ref="BQ40:BQ46">AU40/AT40</f>
        <v>0.1772151898734183</v>
      </c>
      <c r="BR40" s="1"/>
      <c r="BS40" s="15"/>
      <c r="BT40" s="5" t="s">
        <v>82</v>
      </c>
      <c r="BU40" s="5" t="s">
        <v>82</v>
      </c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20"/>
      <c r="CG40" s="9"/>
      <c r="CH40" s="17"/>
      <c r="CI40" s="21" t="s">
        <v>53</v>
      </c>
    </row>
    <row r="41" spans="1:87" ht="12.75">
      <c r="A41" s="62">
        <v>18</v>
      </c>
      <c r="B41" s="61" t="s">
        <v>88</v>
      </c>
      <c r="C41" s="57">
        <v>29</v>
      </c>
      <c r="D41" s="57">
        <v>165</v>
      </c>
      <c r="E41" s="57">
        <v>70.1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>
        <v>70.1</v>
      </c>
      <c r="Q41" s="36">
        <v>69</v>
      </c>
      <c r="R41" s="36">
        <v>69</v>
      </c>
      <c r="S41" s="36">
        <v>68.2</v>
      </c>
      <c r="T41" s="36">
        <v>66.95</v>
      </c>
      <c r="U41" s="36">
        <v>67.5</v>
      </c>
      <c r="V41" s="36">
        <v>66.6</v>
      </c>
      <c r="W41" s="36">
        <v>67</v>
      </c>
      <c r="X41" s="36">
        <v>66.6</v>
      </c>
      <c r="Y41" s="36">
        <v>66.6</v>
      </c>
      <c r="Z41" s="36">
        <v>66.6</v>
      </c>
      <c r="AA41" s="36">
        <v>66.7</v>
      </c>
      <c r="AB41" s="36">
        <v>67</v>
      </c>
      <c r="AC41" s="36">
        <v>67</v>
      </c>
      <c r="AD41" s="36">
        <v>67.5</v>
      </c>
      <c r="AE41" s="36">
        <v>65.9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57">
        <v>65.9</v>
      </c>
      <c r="AP41" s="57">
        <v>65.9</v>
      </c>
      <c r="AQ41" s="57">
        <v>65.9</v>
      </c>
      <c r="AR41" s="57"/>
      <c r="AS41" s="57">
        <v>60</v>
      </c>
      <c r="AT41" s="71">
        <f t="shared" si="8"/>
        <v>10.099999999999994</v>
      </c>
      <c r="AU41" s="56">
        <f aca="true" t="shared" si="11" ref="AU41:AU46">E41-AQ41</f>
        <v>4.199999999999989</v>
      </c>
      <c r="AV41" s="71">
        <f t="shared" si="9"/>
        <v>5.900000000000006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3">
        <f t="shared" si="10"/>
        <v>0.41584158415841493</v>
      </c>
      <c r="BR41" s="59"/>
      <c r="BS41" s="58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60"/>
      <c r="CH41" s="60"/>
      <c r="CI41" s="74">
        <v>40343</v>
      </c>
    </row>
    <row r="42" spans="1:87" ht="12.75">
      <c r="A42" s="62">
        <v>19</v>
      </c>
      <c r="B42" s="61" t="s">
        <v>93</v>
      </c>
      <c r="C42" s="57">
        <v>24</v>
      </c>
      <c r="D42" s="57">
        <v>160</v>
      </c>
      <c r="E42" s="57">
        <v>62</v>
      </c>
      <c r="F42" s="36">
        <v>62</v>
      </c>
      <c r="G42" s="36">
        <v>62</v>
      </c>
      <c r="H42" s="36">
        <v>62</v>
      </c>
      <c r="I42" s="36">
        <v>61.9</v>
      </c>
      <c r="J42" s="36">
        <v>62</v>
      </c>
      <c r="K42" s="36">
        <v>60.5</v>
      </c>
      <c r="L42" s="36">
        <v>61</v>
      </c>
      <c r="M42" s="36">
        <v>61</v>
      </c>
      <c r="N42" s="36">
        <v>61</v>
      </c>
      <c r="O42" s="36">
        <v>61</v>
      </c>
      <c r="P42" s="36">
        <v>60.8</v>
      </c>
      <c r="Q42" s="36">
        <v>60.8</v>
      </c>
      <c r="R42" s="36"/>
      <c r="S42" s="36">
        <v>61.6</v>
      </c>
      <c r="T42" s="36">
        <v>60.5</v>
      </c>
      <c r="U42" s="36">
        <v>60.8</v>
      </c>
      <c r="V42" s="36">
        <v>60.8</v>
      </c>
      <c r="W42" s="36">
        <v>60.7</v>
      </c>
      <c r="X42" s="36">
        <v>60.7</v>
      </c>
      <c r="Y42" s="36">
        <v>60.7</v>
      </c>
      <c r="Z42" s="36">
        <v>60.7</v>
      </c>
      <c r="AA42" s="36">
        <v>62</v>
      </c>
      <c r="AB42" s="36">
        <v>62</v>
      </c>
      <c r="AC42" s="36">
        <v>62.1</v>
      </c>
      <c r="AD42" s="36">
        <v>62</v>
      </c>
      <c r="AE42" s="36">
        <v>61.6</v>
      </c>
      <c r="AF42" s="36">
        <v>60.9</v>
      </c>
      <c r="AG42" s="36">
        <v>60.9</v>
      </c>
      <c r="AH42" s="36">
        <v>60.2</v>
      </c>
      <c r="AI42" s="36"/>
      <c r="AJ42" s="36">
        <v>59.7</v>
      </c>
      <c r="AK42" s="36">
        <v>59.5</v>
      </c>
      <c r="AL42" s="36"/>
      <c r="AM42" s="36"/>
      <c r="AN42" s="36"/>
      <c r="AO42" s="57">
        <v>59.5</v>
      </c>
      <c r="AP42" s="57">
        <v>59.5</v>
      </c>
      <c r="AQ42" s="57">
        <v>59.5</v>
      </c>
      <c r="AR42" s="57"/>
      <c r="AS42" s="57">
        <v>54</v>
      </c>
      <c r="AT42" s="71">
        <f t="shared" si="8"/>
        <v>8</v>
      </c>
      <c r="AU42" s="56">
        <f t="shared" si="11"/>
        <v>2.5</v>
      </c>
      <c r="AV42" s="71">
        <f t="shared" si="9"/>
        <v>5.5</v>
      </c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>
        <f t="shared" si="10"/>
        <v>0.3125</v>
      </c>
      <c r="BR42" s="59"/>
      <c r="BS42" s="58">
        <f>AK42-AJ42</f>
        <v>-0.20000000000000284</v>
      </c>
      <c r="BT42" s="59" t="s">
        <v>94</v>
      </c>
      <c r="BU42" s="59" t="s">
        <v>95</v>
      </c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60" t="s">
        <v>96</v>
      </c>
      <c r="CH42" s="60" t="s">
        <v>97</v>
      </c>
      <c r="CI42" s="74"/>
    </row>
    <row r="43" spans="1:87" ht="12.75" hidden="1">
      <c r="A43" s="62"/>
      <c r="B43" s="61" t="s">
        <v>265</v>
      </c>
      <c r="C43" s="57">
        <v>23</v>
      </c>
      <c r="D43" s="57">
        <v>165</v>
      </c>
      <c r="E43" s="57">
        <v>60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>
        <v>60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57"/>
      <c r="AP43" s="57"/>
      <c r="AQ43" s="57"/>
      <c r="AR43" s="57"/>
      <c r="AS43" s="57">
        <v>54</v>
      </c>
      <c r="AT43" s="71">
        <f t="shared" si="8"/>
        <v>6</v>
      </c>
      <c r="AU43" s="56">
        <f t="shared" si="11"/>
        <v>60</v>
      </c>
      <c r="AV43" s="71">
        <f t="shared" si="9"/>
        <v>-54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>
        <f t="shared" si="10"/>
        <v>10</v>
      </c>
      <c r="BR43" s="59"/>
      <c r="BS43" s="58"/>
      <c r="BT43" s="59" t="s">
        <v>266</v>
      </c>
      <c r="BU43" s="59" t="s">
        <v>266</v>
      </c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60" t="s">
        <v>267</v>
      </c>
      <c r="CH43" s="60"/>
      <c r="CI43" s="74">
        <v>40357</v>
      </c>
    </row>
    <row r="44" spans="1:87" ht="12.75" hidden="1">
      <c r="A44" s="62">
        <v>16</v>
      </c>
      <c r="B44" s="61" t="s">
        <v>74</v>
      </c>
      <c r="C44" s="57">
        <v>22</v>
      </c>
      <c r="D44" s="57">
        <v>164</v>
      </c>
      <c r="E44" s="57">
        <v>62</v>
      </c>
      <c r="F44" s="36">
        <v>62</v>
      </c>
      <c r="G44" s="36">
        <v>62</v>
      </c>
      <c r="H44" s="36">
        <v>62</v>
      </c>
      <c r="I44" s="36">
        <v>62</v>
      </c>
      <c r="J44" s="36">
        <v>62</v>
      </c>
      <c r="K44" s="36">
        <v>62</v>
      </c>
      <c r="L44" s="36">
        <v>61</v>
      </c>
      <c r="M44" s="36">
        <v>60</v>
      </c>
      <c r="N44" s="36">
        <v>60</v>
      </c>
      <c r="O44" s="36">
        <v>59</v>
      </c>
      <c r="P44" s="36">
        <v>59</v>
      </c>
      <c r="Q44" s="36">
        <v>59</v>
      </c>
      <c r="R44" s="36">
        <v>58</v>
      </c>
      <c r="S44" s="36">
        <v>57.5</v>
      </c>
      <c r="T44" s="36">
        <v>57.5</v>
      </c>
      <c r="U44" s="36">
        <v>57</v>
      </c>
      <c r="V44" s="36">
        <v>57</v>
      </c>
      <c r="W44" s="36">
        <v>57</v>
      </c>
      <c r="X44" s="36">
        <v>57</v>
      </c>
      <c r="Y44" s="36">
        <v>57</v>
      </c>
      <c r="Z44" s="36">
        <v>57</v>
      </c>
      <c r="AA44" s="36">
        <v>57</v>
      </c>
      <c r="AB44" s="36">
        <v>57</v>
      </c>
      <c r="AC44" s="36">
        <v>57</v>
      </c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57"/>
      <c r="AP44" s="57"/>
      <c r="AQ44" s="57"/>
      <c r="AR44" s="57"/>
      <c r="AS44" s="57">
        <v>52</v>
      </c>
      <c r="AT44" s="71">
        <f t="shared" si="8"/>
        <v>10</v>
      </c>
      <c r="AU44" s="56">
        <f t="shared" si="11"/>
        <v>62</v>
      </c>
      <c r="AV44" s="71">
        <f t="shared" si="9"/>
        <v>-52</v>
      </c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>
        <f t="shared" si="10"/>
        <v>6.2</v>
      </c>
      <c r="BR44" s="59"/>
      <c r="BS44" s="58"/>
      <c r="BT44" s="59" t="s">
        <v>296</v>
      </c>
      <c r="BU44" s="59" t="s">
        <v>296</v>
      </c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60" t="s">
        <v>75</v>
      </c>
      <c r="CH44" s="60" t="s">
        <v>76</v>
      </c>
      <c r="CI44" s="74">
        <v>40302</v>
      </c>
    </row>
    <row r="45" spans="1:87" ht="12.75" hidden="1">
      <c r="A45" s="62"/>
      <c r="B45" s="61" t="s">
        <v>186</v>
      </c>
      <c r="C45" s="57"/>
      <c r="D45" s="57">
        <v>175</v>
      </c>
      <c r="E45" s="57">
        <v>62</v>
      </c>
      <c r="F45" s="36">
        <v>62</v>
      </c>
      <c r="G45" s="36">
        <v>63</v>
      </c>
      <c r="H45" s="36">
        <v>62.7</v>
      </c>
      <c r="I45" s="36">
        <v>62</v>
      </c>
      <c r="J45" s="36">
        <v>61.9</v>
      </c>
      <c r="K45" s="36">
        <v>61.9</v>
      </c>
      <c r="L45" s="36">
        <v>61.9</v>
      </c>
      <c r="M45" s="36">
        <v>61.9</v>
      </c>
      <c r="N45" s="36">
        <v>61.9</v>
      </c>
      <c r="O45" s="36">
        <v>61.9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57"/>
      <c r="AP45" s="57"/>
      <c r="AQ45" s="57"/>
      <c r="AR45" s="57"/>
      <c r="AS45" s="57">
        <v>56</v>
      </c>
      <c r="AT45" s="71">
        <f t="shared" si="8"/>
        <v>6</v>
      </c>
      <c r="AU45" s="56">
        <f t="shared" si="11"/>
        <v>62</v>
      </c>
      <c r="AV45" s="71">
        <f t="shared" si="9"/>
        <v>-56</v>
      </c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>
        <f t="shared" si="10"/>
        <v>10.333333333333334</v>
      </c>
      <c r="BR45" s="59">
        <f>E45</f>
        <v>62</v>
      </c>
      <c r="BS45" s="58"/>
      <c r="BT45" s="59" t="s">
        <v>187</v>
      </c>
      <c r="BU45" s="59" t="s">
        <v>188</v>
      </c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 t="s">
        <v>189</v>
      </c>
      <c r="CG45" s="60"/>
      <c r="CH45" s="60"/>
      <c r="CI45" s="74" t="s">
        <v>53</v>
      </c>
    </row>
    <row r="46" spans="1:87" ht="12.75" hidden="1">
      <c r="A46" s="62"/>
      <c r="B46" s="61" t="s">
        <v>199</v>
      </c>
      <c r="C46" s="57">
        <v>25</v>
      </c>
      <c r="D46" s="57">
        <v>170</v>
      </c>
      <c r="E46" s="57">
        <v>70</v>
      </c>
      <c r="F46" s="36">
        <v>68</v>
      </c>
      <c r="G46" s="36">
        <v>68</v>
      </c>
      <c r="H46" s="36">
        <v>68</v>
      </c>
      <c r="I46" s="36">
        <v>68</v>
      </c>
      <c r="J46" s="36">
        <v>68</v>
      </c>
      <c r="K46" s="36">
        <v>68</v>
      </c>
      <c r="L46" s="36">
        <v>68</v>
      </c>
      <c r="M46" s="36">
        <v>68</v>
      </c>
      <c r="N46" s="36">
        <v>68</v>
      </c>
      <c r="O46" s="36">
        <v>70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57"/>
      <c r="AP46" s="57"/>
      <c r="AQ46" s="57"/>
      <c r="AR46" s="57"/>
      <c r="AS46" s="57">
        <v>65</v>
      </c>
      <c r="AT46" s="71">
        <f t="shared" si="8"/>
        <v>5</v>
      </c>
      <c r="AU46" s="56">
        <f t="shared" si="11"/>
        <v>70</v>
      </c>
      <c r="AV46" s="71">
        <f t="shared" si="9"/>
        <v>-65</v>
      </c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>
        <f t="shared" si="10"/>
        <v>14</v>
      </c>
      <c r="BR46" s="59">
        <f>E46</f>
        <v>70</v>
      </c>
      <c r="BS46" s="58"/>
      <c r="BT46" s="59" t="s">
        <v>200</v>
      </c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60" t="s">
        <v>201</v>
      </c>
      <c r="CH46" s="60" t="s">
        <v>202</v>
      </c>
      <c r="CI46" s="74" t="s">
        <v>53</v>
      </c>
    </row>
    <row r="47" spans="1:87" ht="12.75">
      <c r="A47" s="75">
        <v>20</v>
      </c>
      <c r="B47" s="61" t="s">
        <v>329</v>
      </c>
      <c r="C47" s="57">
        <v>25</v>
      </c>
      <c r="D47" s="57">
        <v>178</v>
      </c>
      <c r="E47" s="57">
        <v>74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>
        <v>74</v>
      </c>
      <c r="AG47" s="36">
        <v>71</v>
      </c>
      <c r="AH47" s="36">
        <v>72</v>
      </c>
      <c r="AI47" s="36"/>
      <c r="AJ47" s="36">
        <v>70</v>
      </c>
      <c r="AK47" s="36"/>
      <c r="AL47" s="36">
        <v>69.5</v>
      </c>
      <c r="AM47" s="36">
        <v>70</v>
      </c>
      <c r="AN47" s="36">
        <v>68</v>
      </c>
      <c r="AO47" s="57">
        <v>70</v>
      </c>
      <c r="AP47" s="57">
        <v>69</v>
      </c>
      <c r="AQ47" s="57">
        <v>67</v>
      </c>
      <c r="AR47" s="57">
        <v>70</v>
      </c>
      <c r="AS47" s="57">
        <v>60</v>
      </c>
      <c r="AT47" s="71">
        <f t="shared" si="8"/>
        <v>14</v>
      </c>
      <c r="AU47" s="56">
        <v>4</v>
      </c>
      <c r="AV47" s="71">
        <f>AT47-AU47</f>
        <v>10</v>
      </c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>
        <f>AU47/AT47</f>
        <v>0.2857142857142857</v>
      </c>
      <c r="BR47" s="59"/>
      <c r="BS47" s="58"/>
      <c r="BT47" s="59" t="s">
        <v>333</v>
      </c>
      <c r="BU47" s="59" t="s">
        <v>333</v>
      </c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60" t="s">
        <v>330</v>
      </c>
      <c r="CH47" s="60" t="s">
        <v>331</v>
      </c>
      <c r="CI47" s="74" t="s">
        <v>332</v>
      </c>
    </row>
    <row r="48" spans="1:87" ht="12.75">
      <c r="A48" s="75">
        <v>21</v>
      </c>
      <c r="B48" s="61" t="s">
        <v>375</v>
      </c>
      <c r="C48" s="57">
        <v>25</v>
      </c>
      <c r="D48" s="57">
        <v>169</v>
      </c>
      <c r="E48" s="57">
        <v>59.5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>
        <v>59.5</v>
      </c>
      <c r="AN48" s="36"/>
      <c r="AO48" s="57">
        <v>60</v>
      </c>
      <c r="AP48" s="57">
        <v>60</v>
      </c>
      <c r="AQ48" s="57">
        <v>60</v>
      </c>
      <c r="AR48" s="57">
        <v>59.5</v>
      </c>
      <c r="AS48" s="57">
        <v>54</v>
      </c>
      <c r="AT48" s="71">
        <f t="shared" si="8"/>
        <v>5.5</v>
      </c>
      <c r="AU48" s="56">
        <f>E48-AQ48</f>
        <v>-0.5</v>
      </c>
      <c r="AV48" s="71">
        <f>AT48-AU48</f>
        <v>6</v>
      </c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>
        <f>AU48/AT48</f>
        <v>-0.09090909090909091</v>
      </c>
      <c r="BR48" s="59"/>
      <c r="BS48" s="58"/>
      <c r="BT48" s="59"/>
      <c r="BU48" s="59" t="s">
        <v>405</v>
      </c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 t="s">
        <v>377</v>
      </c>
      <c r="CG48" s="60" t="s">
        <v>357</v>
      </c>
      <c r="CH48" s="60" t="s">
        <v>376</v>
      </c>
      <c r="CI48" s="74"/>
    </row>
    <row r="49" spans="1:87" ht="12.75">
      <c r="A49" s="75">
        <v>22</v>
      </c>
      <c r="B49" s="61" t="s">
        <v>398</v>
      </c>
      <c r="C49" s="57">
        <v>27</v>
      </c>
      <c r="D49" s="57">
        <v>173</v>
      </c>
      <c r="E49" s="57">
        <v>69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57"/>
      <c r="AP49" s="57"/>
      <c r="AQ49" s="57"/>
      <c r="AR49" s="57"/>
      <c r="AS49" s="57">
        <v>62</v>
      </c>
      <c r="AT49" s="71">
        <f t="shared" si="8"/>
        <v>7</v>
      </c>
      <c r="AU49" s="56">
        <v>0</v>
      </c>
      <c r="AV49" s="71">
        <v>7</v>
      </c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3"/>
      <c r="BR49" s="59"/>
      <c r="BS49" s="58"/>
      <c r="BT49" s="59" t="s">
        <v>400</v>
      </c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60" t="s">
        <v>399</v>
      </c>
      <c r="CH49" s="60"/>
      <c r="CI49" s="74"/>
    </row>
    <row r="50" spans="1:87" ht="18.75">
      <c r="A50" s="79" t="s">
        <v>394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1"/>
    </row>
    <row r="51" spans="1:87" ht="12.75" hidden="1">
      <c r="A51" s="9">
        <v>33</v>
      </c>
      <c r="B51" s="10" t="s">
        <v>194</v>
      </c>
      <c r="C51" s="14">
        <v>24</v>
      </c>
      <c r="D51" s="14">
        <v>160</v>
      </c>
      <c r="E51" s="14">
        <v>61.5</v>
      </c>
      <c r="F51" s="14"/>
      <c r="G51" s="14"/>
      <c r="H51" s="14"/>
      <c r="I51" s="14"/>
      <c r="J51" s="14"/>
      <c r="K51" s="14"/>
      <c r="L51" s="14"/>
      <c r="M51" s="23">
        <v>61.5</v>
      </c>
      <c r="N51" s="14">
        <v>61.5</v>
      </c>
      <c r="O51" s="14">
        <v>61.5</v>
      </c>
      <c r="P51" s="23">
        <v>59.6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>
        <v>55</v>
      </c>
      <c r="AT51" s="15">
        <f>E51-AS51</f>
        <v>6.5</v>
      </c>
      <c r="AU51" s="24">
        <f>O51-P51</f>
        <v>1.8999999999999986</v>
      </c>
      <c r="AV51" s="15">
        <f aca="true" t="shared" si="12" ref="AV51:AV58">AT51-AU51</f>
        <v>4.600000000000001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6">
        <f aca="true" t="shared" si="13" ref="BQ51:BQ58">AU51/AT51</f>
        <v>0.2923076923076921</v>
      </c>
      <c r="BR51" s="1"/>
      <c r="BS51" s="15"/>
      <c r="BT51" s="5" t="s">
        <v>195</v>
      </c>
      <c r="BU51" s="5" t="s">
        <v>195</v>
      </c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20" t="s">
        <v>196</v>
      </c>
      <c r="CG51" s="9" t="s">
        <v>197</v>
      </c>
      <c r="CH51" s="9" t="s">
        <v>198</v>
      </c>
      <c r="CI51" s="22">
        <v>40316</v>
      </c>
    </row>
    <row r="52" ht="12.75" hidden="1"/>
    <row r="53" spans="1:87" ht="12.75">
      <c r="A53" s="62">
        <v>23</v>
      </c>
      <c r="B53" s="61" t="s">
        <v>260</v>
      </c>
      <c r="C53" s="57">
        <v>23</v>
      </c>
      <c r="D53" s="57">
        <v>165</v>
      </c>
      <c r="E53" s="57">
        <v>60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v>60</v>
      </c>
      <c r="S53" s="36">
        <v>59</v>
      </c>
      <c r="T53" s="36">
        <v>58</v>
      </c>
      <c r="U53" s="36">
        <v>56</v>
      </c>
      <c r="V53" s="36">
        <v>56</v>
      </c>
      <c r="W53" s="36">
        <v>56</v>
      </c>
      <c r="X53" s="36">
        <v>56</v>
      </c>
      <c r="Y53" s="36">
        <v>56</v>
      </c>
      <c r="Z53" s="36">
        <v>55.7</v>
      </c>
      <c r="AA53" s="36">
        <v>55.5</v>
      </c>
      <c r="AB53" s="36">
        <v>55.5</v>
      </c>
      <c r="AC53" s="36">
        <v>56.5</v>
      </c>
      <c r="AD53" s="36">
        <f>AC53+1</f>
        <v>57.5</v>
      </c>
      <c r="AE53" s="36">
        <f>AD53+1</f>
        <v>58.5</v>
      </c>
      <c r="AF53" s="36"/>
      <c r="AG53" s="36"/>
      <c r="AH53" s="36"/>
      <c r="AI53" s="36"/>
      <c r="AJ53" s="36"/>
      <c r="AK53" s="36"/>
      <c r="AL53" s="36"/>
      <c r="AM53" s="36"/>
      <c r="AN53" s="36"/>
      <c r="AO53" s="57">
        <v>58.5</v>
      </c>
      <c r="AP53" s="57">
        <v>58.5</v>
      </c>
      <c r="AQ53" s="57">
        <v>58.5</v>
      </c>
      <c r="AR53" s="57"/>
      <c r="AS53" s="57">
        <v>54</v>
      </c>
      <c r="AT53" s="71">
        <f aca="true" t="shared" si="14" ref="AT53:AT60">E53-AS53</f>
        <v>6</v>
      </c>
      <c r="AU53" s="56">
        <f>E53-AQ53</f>
        <v>1.5</v>
      </c>
      <c r="AV53" s="71">
        <f>AT53-AU53</f>
        <v>4.5</v>
      </c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>
        <f>AU53/AT53</f>
        <v>0.25</v>
      </c>
      <c r="BR53" s="59"/>
      <c r="BS53" s="58"/>
      <c r="BT53" s="59" t="s">
        <v>264</v>
      </c>
      <c r="BU53" s="59" t="s">
        <v>308</v>
      </c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60"/>
      <c r="CH53" s="60" t="s">
        <v>261</v>
      </c>
      <c r="CI53" s="74">
        <v>40352</v>
      </c>
    </row>
    <row r="54" spans="1:87" ht="12.75">
      <c r="A54" s="62">
        <v>24</v>
      </c>
      <c r="B54" s="61" t="s">
        <v>145</v>
      </c>
      <c r="C54" s="57">
        <v>25</v>
      </c>
      <c r="D54" s="57">
        <v>165</v>
      </c>
      <c r="E54" s="57">
        <v>57.5</v>
      </c>
      <c r="F54" s="36">
        <v>57</v>
      </c>
      <c r="G54" s="36">
        <v>56.8</v>
      </c>
      <c r="H54" s="36">
        <v>56.8</v>
      </c>
      <c r="I54" s="36">
        <v>56.3</v>
      </c>
      <c r="J54" s="36">
        <v>55.9</v>
      </c>
      <c r="K54" s="36">
        <v>55.7</v>
      </c>
      <c r="L54" s="36">
        <v>55.9</v>
      </c>
      <c r="M54" s="36">
        <v>55.1</v>
      </c>
      <c r="N54" s="36">
        <v>54.6</v>
      </c>
      <c r="O54" s="36">
        <v>54.9</v>
      </c>
      <c r="P54" s="36"/>
      <c r="Q54" s="36"/>
      <c r="R54" s="36"/>
      <c r="S54" s="36">
        <v>55.2</v>
      </c>
      <c r="T54" s="36">
        <v>55.7</v>
      </c>
      <c r="U54" s="36">
        <v>53.9</v>
      </c>
      <c r="V54" s="36">
        <v>54.2</v>
      </c>
      <c r="W54" s="36">
        <v>54.2</v>
      </c>
      <c r="X54" s="36">
        <v>55.3</v>
      </c>
      <c r="Y54" s="36">
        <v>54.2</v>
      </c>
      <c r="Z54" s="36">
        <v>54.2</v>
      </c>
      <c r="AA54" s="36">
        <v>54.1</v>
      </c>
      <c r="AB54" s="36">
        <v>54.1</v>
      </c>
      <c r="AC54" s="36">
        <v>55.1</v>
      </c>
      <c r="AD54" s="36">
        <v>55.6</v>
      </c>
      <c r="AE54" s="36">
        <f>AD54+1</f>
        <v>56.6</v>
      </c>
      <c r="AF54" s="36">
        <v>56.6</v>
      </c>
      <c r="AG54" s="36">
        <f>56.2</f>
        <v>56.2</v>
      </c>
      <c r="AH54" s="36">
        <v>56.3</v>
      </c>
      <c r="AI54" s="36"/>
      <c r="AJ54" s="36"/>
      <c r="AK54" s="36"/>
      <c r="AL54" s="36"/>
      <c r="AM54" s="36"/>
      <c r="AN54" s="36"/>
      <c r="AO54" s="57">
        <v>56.3</v>
      </c>
      <c r="AP54" s="57">
        <v>56.3</v>
      </c>
      <c r="AQ54" s="57">
        <v>56.3</v>
      </c>
      <c r="AR54" s="57"/>
      <c r="AS54" s="57">
        <v>53</v>
      </c>
      <c r="AT54" s="71">
        <f t="shared" si="14"/>
        <v>4.5</v>
      </c>
      <c r="AU54" s="56">
        <f>E54-AQ54</f>
        <v>1.2000000000000028</v>
      </c>
      <c r="AV54" s="71">
        <f>AT54-AU54</f>
        <v>3.299999999999997</v>
      </c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3">
        <f>AU54/AT54</f>
        <v>0.2666666666666673</v>
      </c>
      <c r="BR54" s="59">
        <f>E54</f>
        <v>57.5</v>
      </c>
      <c r="BS54" s="58"/>
      <c r="BT54" s="59" t="s">
        <v>304</v>
      </c>
      <c r="BU54" s="59" t="s">
        <v>349</v>
      </c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60" t="s">
        <v>146</v>
      </c>
      <c r="CH54" s="60" t="s">
        <v>147</v>
      </c>
      <c r="CI54" s="74" t="s">
        <v>53</v>
      </c>
    </row>
    <row r="55" spans="1:87" ht="12.75" hidden="1">
      <c r="A55" s="9">
        <v>26.5</v>
      </c>
      <c r="B55" s="10" t="s">
        <v>205</v>
      </c>
      <c r="C55" s="14">
        <v>24</v>
      </c>
      <c r="D55" s="14">
        <v>166</v>
      </c>
      <c r="E55" s="14">
        <v>57</v>
      </c>
      <c r="F55" s="14">
        <v>57</v>
      </c>
      <c r="G55" s="14">
        <v>57</v>
      </c>
      <c r="H55" s="14">
        <v>57</v>
      </c>
      <c r="I55" s="14">
        <v>57</v>
      </c>
      <c r="J55" s="14">
        <v>57</v>
      </c>
      <c r="K55" s="14">
        <v>57</v>
      </c>
      <c r="L55" s="14">
        <v>57</v>
      </c>
      <c r="M55" s="14">
        <v>57</v>
      </c>
      <c r="N55" s="14">
        <v>57</v>
      </c>
      <c r="O55" s="14">
        <v>57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14">
        <v>53</v>
      </c>
      <c r="AT55" s="15">
        <f t="shared" si="14"/>
        <v>4</v>
      </c>
      <c r="AU55" s="24">
        <f>E55-AE55</f>
        <v>57</v>
      </c>
      <c r="AV55" s="15">
        <f t="shared" si="12"/>
        <v>-53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16">
        <f t="shared" si="13"/>
        <v>14.25</v>
      </c>
      <c r="BR55" s="1"/>
      <c r="BS55" s="19"/>
      <c r="BT55" s="5" t="s">
        <v>206</v>
      </c>
      <c r="BU55" s="5" t="s">
        <v>206</v>
      </c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0"/>
      <c r="CG55" s="9" t="s">
        <v>207</v>
      </c>
      <c r="CH55" s="9" t="s">
        <v>208</v>
      </c>
      <c r="CI55" s="22">
        <v>40304</v>
      </c>
    </row>
    <row r="56" spans="1:87" ht="12.75" hidden="1">
      <c r="A56" s="9">
        <v>27</v>
      </c>
      <c r="B56" s="10" t="s">
        <v>176</v>
      </c>
      <c r="C56" s="14">
        <v>26</v>
      </c>
      <c r="D56" s="14">
        <v>172</v>
      </c>
      <c r="E56" s="14">
        <v>65</v>
      </c>
      <c r="F56" s="14">
        <v>65</v>
      </c>
      <c r="G56" s="14">
        <v>65</v>
      </c>
      <c r="H56" s="14">
        <v>65</v>
      </c>
      <c r="I56" s="14">
        <v>65</v>
      </c>
      <c r="J56" s="14">
        <v>65</v>
      </c>
      <c r="K56" s="23">
        <v>64</v>
      </c>
      <c r="L56" s="23">
        <v>63.2</v>
      </c>
      <c r="M56" s="32">
        <v>63.9</v>
      </c>
      <c r="N56" s="14">
        <v>63.9</v>
      </c>
      <c r="O56" s="14">
        <v>63.9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14">
        <v>60</v>
      </c>
      <c r="AT56" s="15">
        <f t="shared" si="14"/>
        <v>5</v>
      </c>
      <c r="AU56" s="24">
        <f>E56-AE56</f>
        <v>65</v>
      </c>
      <c r="AV56" s="15">
        <f t="shared" si="12"/>
        <v>-60</v>
      </c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16">
        <f t="shared" si="13"/>
        <v>13</v>
      </c>
      <c r="BR56" s="1"/>
      <c r="BS56" s="19"/>
      <c r="BT56" s="5" t="s">
        <v>177</v>
      </c>
      <c r="BU56" s="5" t="s">
        <v>160</v>
      </c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0"/>
      <c r="CG56" s="9" t="s">
        <v>72</v>
      </c>
      <c r="CH56" s="9" t="s">
        <v>178</v>
      </c>
      <c r="CI56" s="22">
        <v>40297</v>
      </c>
    </row>
    <row r="57" spans="1:87" ht="12.75" hidden="1">
      <c r="A57" s="9">
        <v>27.5</v>
      </c>
      <c r="B57" s="10" t="s">
        <v>148</v>
      </c>
      <c r="C57" s="14">
        <v>32</v>
      </c>
      <c r="D57" s="14">
        <v>175</v>
      </c>
      <c r="E57" s="14">
        <v>64.5</v>
      </c>
      <c r="F57" s="14">
        <v>64.5</v>
      </c>
      <c r="G57" s="14">
        <v>64.5</v>
      </c>
      <c r="H57" s="14">
        <v>64.5</v>
      </c>
      <c r="I57" s="14">
        <v>64.5</v>
      </c>
      <c r="J57" s="14">
        <v>64.5</v>
      </c>
      <c r="K57" s="14">
        <v>64.5</v>
      </c>
      <c r="L57" s="14">
        <v>64.5</v>
      </c>
      <c r="M57" s="14">
        <v>64.5</v>
      </c>
      <c r="N57" s="23">
        <v>62</v>
      </c>
      <c r="O57" s="14">
        <v>62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14">
        <v>59</v>
      </c>
      <c r="AT57" s="15">
        <f t="shared" si="14"/>
        <v>5.5</v>
      </c>
      <c r="AU57" s="24">
        <f>E57-AE57</f>
        <v>64.5</v>
      </c>
      <c r="AV57" s="15">
        <f t="shared" si="12"/>
        <v>-59</v>
      </c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16">
        <f t="shared" si="13"/>
        <v>11.727272727272727</v>
      </c>
      <c r="BR57" s="1"/>
      <c r="BS57" s="19"/>
      <c r="BT57" s="5" t="s">
        <v>149</v>
      </c>
      <c r="BU57" s="5" t="s">
        <v>149</v>
      </c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0" t="s">
        <v>150</v>
      </c>
      <c r="CG57" s="9" t="s">
        <v>151</v>
      </c>
      <c r="CH57" s="9" t="s">
        <v>152</v>
      </c>
      <c r="CI57" s="22">
        <v>40301</v>
      </c>
    </row>
    <row r="58" spans="1:87" ht="12.75" hidden="1">
      <c r="A58" s="37">
        <v>28</v>
      </c>
      <c r="B58" s="38" t="s">
        <v>167</v>
      </c>
      <c r="C58" s="39">
        <v>27</v>
      </c>
      <c r="D58" s="39">
        <v>165</v>
      </c>
      <c r="E58" s="39">
        <v>57.3</v>
      </c>
      <c r="F58" s="39">
        <v>56</v>
      </c>
      <c r="G58" s="39">
        <v>56</v>
      </c>
      <c r="H58" s="39">
        <v>56</v>
      </c>
      <c r="I58" s="39">
        <v>56</v>
      </c>
      <c r="J58" s="39">
        <v>56</v>
      </c>
      <c r="K58" s="39">
        <v>56</v>
      </c>
      <c r="L58" s="39">
        <v>56</v>
      </c>
      <c r="M58" s="39">
        <v>56</v>
      </c>
      <c r="N58" s="39">
        <v>56</v>
      </c>
      <c r="O58" s="39">
        <v>56</v>
      </c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39">
        <v>53</v>
      </c>
      <c r="AT58" s="41">
        <f t="shared" si="14"/>
        <v>4.299999999999997</v>
      </c>
      <c r="AU58" s="24">
        <f>E58-AE58</f>
        <v>57.3</v>
      </c>
      <c r="AV58" s="15">
        <f t="shared" si="12"/>
        <v>-53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6">
        <f t="shared" si="13"/>
        <v>13.325581395348845</v>
      </c>
      <c r="BR58" s="43">
        <f>E58</f>
        <v>57.3</v>
      </c>
      <c r="BS58" s="44"/>
      <c r="BT58" s="42" t="s">
        <v>168</v>
      </c>
      <c r="BU58" s="42" t="s">
        <v>169</v>
      </c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6"/>
      <c r="CG58" s="37" t="s">
        <v>170</v>
      </c>
      <c r="CH58" s="47" t="s">
        <v>171</v>
      </c>
      <c r="CI58" s="48" t="s">
        <v>53</v>
      </c>
    </row>
    <row r="59" spans="1:87" ht="12.75">
      <c r="A59" s="62">
        <v>25</v>
      </c>
      <c r="B59" s="61" t="s">
        <v>396</v>
      </c>
      <c r="C59" s="57"/>
      <c r="D59" s="57">
        <v>166</v>
      </c>
      <c r="E59" s="57">
        <v>77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>
        <v>77</v>
      </c>
      <c r="AH59" s="36"/>
      <c r="AI59" s="36"/>
      <c r="AJ59" s="36"/>
      <c r="AK59" s="36"/>
      <c r="AL59" s="36">
        <v>73</v>
      </c>
      <c r="AM59" s="36">
        <v>72.5</v>
      </c>
      <c r="AN59" s="36">
        <v>72.5</v>
      </c>
      <c r="AO59" s="57">
        <v>72.5</v>
      </c>
      <c r="AP59" s="57">
        <v>72</v>
      </c>
      <c r="AQ59" s="57">
        <v>72</v>
      </c>
      <c r="AR59" s="57"/>
      <c r="AS59" s="57">
        <v>67</v>
      </c>
      <c r="AT59" s="71">
        <f t="shared" si="14"/>
        <v>10</v>
      </c>
      <c r="AU59" s="56">
        <f>E59-AQ59</f>
        <v>5</v>
      </c>
      <c r="AV59" s="71">
        <f>AT59-AU59</f>
        <v>5</v>
      </c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3">
        <f>AU59/AT59</f>
        <v>0.5</v>
      </c>
      <c r="BR59" s="59"/>
      <c r="BS59" s="58"/>
      <c r="BT59" s="59" t="s">
        <v>374</v>
      </c>
      <c r="BU59" s="59" t="s">
        <v>363</v>
      </c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60" t="s">
        <v>359</v>
      </c>
      <c r="CH59" s="60" t="s">
        <v>364</v>
      </c>
      <c r="CI59" s="74" t="s">
        <v>358</v>
      </c>
    </row>
    <row r="60" spans="1:87" ht="12.75">
      <c r="A60" s="62">
        <v>26</v>
      </c>
      <c r="B60" s="61" t="s">
        <v>378</v>
      </c>
      <c r="C60" s="57">
        <v>20</v>
      </c>
      <c r="D60" s="57">
        <v>164</v>
      </c>
      <c r="E60" s="57">
        <v>58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>
        <v>58</v>
      </c>
      <c r="AO60" s="57">
        <v>58</v>
      </c>
      <c r="AP60" s="57">
        <v>56.8</v>
      </c>
      <c r="AQ60" s="57">
        <v>56.8</v>
      </c>
      <c r="AR60" s="57"/>
      <c r="AS60" s="57">
        <v>52</v>
      </c>
      <c r="AT60" s="71">
        <f t="shared" si="14"/>
        <v>6</v>
      </c>
      <c r="AU60" s="56">
        <f>E60-AQ60</f>
        <v>1.2000000000000028</v>
      </c>
      <c r="AV60" s="71">
        <f>AT60-AU60</f>
        <v>4.799999999999997</v>
      </c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3">
        <f>AU60/AT60</f>
        <v>0.20000000000000048</v>
      </c>
      <c r="BR60" s="59"/>
      <c r="BS60" s="58"/>
      <c r="BT60" s="59" t="s">
        <v>379</v>
      </c>
      <c r="BU60" s="59" t="s">
        <v>387</v>
      </c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60" t="s">
        <v>380</v>
      </c>
      <c r="CH60" s="60" t="s">
        <v>382</v>
      </c>
      <c r="CI60" s="74" t="s">
        <v>381</v>
      </c>
    </row>
    <row r="61" spans="1:87" ht="12.75" customHeight="1">
      <c r="A61" s="82" t="s">
        <v>395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4"/>
    </row>
    <row r="62" spans="1:87" ht="12.75" hidden="1">
      <c r="A62" s="9">
        <v>44</v>
      </c>
      <c r="B62" s="10" t="s">
        <v>158</v>
      </c>
      <c r="C62" s="1"/>
      <c r="D62" s="1"/>
      <c r="E62" s="14">
        <v>62.8</v>
      </c>
      <c r="F62" s="14">
        <v>62.8</v>
      </c>
      <c r="G62" s="23">
        <v>60.8</v>
      </c>
      <c r="H62" s="14">
        <v>60.8</v>
      </c>
      <c r="I62" s="14">
        <v>60.8</v>
      </c>
      <c r="J62" s="14">
        <v>60.8</v>
      </c>
      <c r="K62" s="14">
        <v>60.8</v>
      </c>
      <c r="L62" s="14">
        <v>60.8</v>
      </c>
      <c r="M62" s="14">
        <v>60.8</v>
      </c>
      <c r="N62" s="14">
        <v>60.8</v>
      </c>
      <c r="O62" s="14">
        <v>60.8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>
        <v>58</v>
      </c>
      <c r="AT62" s="15">
        <f aca="true" t="shared" si="15" ref="AT62:AT74">E62-AS62</f>
        <v>4.799999999999997</v>
      </c>
      <c r="AU62" s="24">
        <f>E62-O62</f>
        <v>2</v>
      </c>
      <c r="AV62" s="15">
        <f aca="true" t="shared" si="16" ref="AV62:AV79">AT62-AU62</f>
        <v>2.799999999999997</v>
      </c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16">
        <f aca="true" t="shared" si="17" ref="BQ62:BQ77">AU62/AT62</f>
        <v>0.4166666666666669</v>
      </c>
      <c r="BR62" s="1"/>
      <c r="BS62" s="15"/>
      <c r="BT62" s="5" t="s">
        <v>159</v>
      </c>
      <c r="BU62" s="5" t="s">
        <v>160</v>
      </c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20"/>
      <c r="CG62" s="9"/>
      <c r="CH62" s="17" t="s">
        <v>161</v>
      </c>
      <c r="CI62" s="31" t="s">
        <v>53</v>
      </c>
    </row>
    <row r="63" spans="1:87" ht="12.75" hidden="1">
      <c r="A63" s="9">
        <v>45</v>
      </c>
      <c r="B63" s="10" t="s">
        <v>153</v>
      </c>
      <c r="C63" s="14">
        <v>22</v>
      </c>
      <c r="D63" s="14">
        <v>170</v>
      </c>
      <c r="E63" s="14">
        <v>56</v>
      </c>
      <c r="F63" s="14">
        <v>55.7</v>
      </c>
      <c r="G63" s="23">
        <v>53.5</v>
      </c>
      <c r="H63" s="14">
        <v>53.5</v>
      </c>
      <c r="I63" s="14">
        <v>53.5</v>
      </c>
      <c r="J63" s="14">
        <v>53.5</v>
      </c>
      <c r="K63" s="14">
        <v>53.5</v>
      </c>
      <c r="L63" s="14">
        <v>53.5</v>
      </c>
      <c r="M63" s="14">
        <v>53.5</v>
      </c>
      <c r="N63" s="14">
        <v>53.5</v>
      </c>
      <c r="O63" s="14">
        <v>53.5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>
        <v>51</v>
      </c>
      <c r="AT63" s="15">
        <f t="shared" si="15"/>
        <v>5</v>
      </c>
      <c r="AU63" s="24">
        <f>E63-O63</f>
        <v>2.5</v>
      </c>
      <c r="AV63" s="15">
        <f t="shared" si="16"/>
        <v>2.5</v>
      </c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16">
        <f t="shared" si="17"/>
        <v>0.5</v>
      </c>
      <c r="BR63" s="1"/>
      <c r="BS63" s="15"/>
      <c r="BT63" s="5" t="s">
        <v>154</v>
      </c>
      <c r="BU63" s="5" t="s">
        <v>155</v>
      </c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20"/>
      <c r="CG63" s="9" t="s">
        <v>156</v>
      </c>
      <c r="CH63" s="9" t="s">
        <v>157</v>
      </c>
      <c r="CI63" s="22">
        <v>40263</v>
      </c>
    </row>
    <row r="64" spans="1:87" ht="12.75">
      <c r="A64" s="62">
        <v>27</v>
      </c>
      <c r="B64" s="61" t="s">
        <v>259</v>
      </c>
      <c r="C64" s="57">
        <v>29</v>
      </c>
      <c r="D64" s="57">
        <v>170</v>
      </c>
      <c r="E64" s="57">
        <v>58.5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>
        <v>58.5</v>
      </c>
      <c r="S64" s="36">
        <v>57.7</v>
      </c>
      <c r="T64" s="36">
        <v>58</v>
      </c>
      <c r="U64" s="36">
        <v>58</v>
      </c>
      <c r="V64" s="36">
        <v>58</v>
      </c>
      <c r="W64" s="36">
        <v>58</v>
      </c>
      <c r="X64" s="36">
        <v>57.9</v>
      </c>
      <c r="Y64" s="36">
        <v>57.9</v>
      </c>
      <c r="Z64" s="36">
        <v>58</v>
      </c>
      <c r="AA64" s="36">
        <v>60</v>
      </c>
      <c r="AB64" s="36">
        <v>60</v>
      </c>
      <c r="AC64" s="36">
        <v>58</v>
      </c>
      <c r="AD64" s="36">
        <v>57.9</v>
      </c>
      <c r="AE64" s="36">
        <v>59</v>
      </c>
      <c r="AF64" s="36">
        <v>58.4</v>
      </c>
      <c r="AG64" s="36"/>
      <c r="AH64" s="36">
        <v>57.4</v>
      </c>
      <c r="AI64" s="36"/>
      <c r="AJ64" s="36"/>
      <c r="AK64" s="36"/>
      <c r="AL64" s="36"/>
      <c r="AM64" s="36">
        <v>57.8</v>
      </c>
      <c r="AN64" s="36">
        <v>57.8</v>
      </c>
      <c r="AO64" s="57">
        <v>57.7</v>
      </c>
      <c r="AP64" s="57">
        <v>57.7</v>
      </c>
      <c r="AQ64" s="57">
        <v>57.1</v>
      </c>
      <c r="AR64" s="57"/>
      <c r="AS64" s="57">
        <v>56</v>
      </c>
      <c r="AT64" s="71">
        <f t="shared" si="15"/>
        <v>2.5</v>
      </c>
      <c r="AU64" s="56">
        <f aca="true" t="shared" si="18" ref="AU64:AU71">E64-AQ64</f>
        <v>1.3999999999999986</v>
      </c>
      <c r="AV64" s="71">
        <f t="shared" si="16"/>
        <v>1.1000000000000014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3">
        <f t="shared" si="17"/>
        <v>0.5599999999999994</v>
      </c>
      <c r="BR64" s="59"/>
      <c r="BS64" s="58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60"/>
      <c r="CH64" s="60"/>
      <c r="CI64" s="74"/>
    </row>
    <row r="65" spans="1:87" ht="12.75" hidden="1">
      <c r="A65" s="62"/>
      <c r="B65" s="61" t="s">
        <v>77</v>
      </c>
      <c r="C65" s="57"/>
      <c r="D65" s="57">
        <v>162</v>
      </c>
      <c r="E65" s="57">
        <v>62</v>
      </c>
      <c r="F65" s="36">
        <v>62</v>
      </c>
      <c r="G65" s="36">
        <v>62</v>
      </c>
      <c r="H65" s="36">
        <v>62</v>
      </c>
      <c r="I65" s="36">
        <v>62</v>
      </c>
      <c r="J65" s="36">
        <v>62</v>
      </c>
      <c r="K65" s="36">
        <v>62</v>
      </c>
      <c r="L65" s="36">
        <v>62</v>
      </c>
      <c r="M65" s="36">
        <v>62</v>
      </c>
      <c r="N65" s="36">
        <v>60</v>
      </c>
      <c r="O65" s="36">
        <v>57.5</v>
      </c>
      <c r="P65" s="36"/>
      <c r="Q65" s="36"/>
      <c r="R65" s="36"/>
      <c r="S65" s="36">
        <v>55</v>
      </c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57"/>
      <c r="AP65" s="57"/>
      <c r="AQ65" s="57"/>
      <c r="AR65" s="57"/>
      <c r="AS65" s="57">
        <v>53</v>
      </c>
      <c r="AT65" s="71">
        <f t="shared" si="15"/>
        <v>9</v>
      </c>
      <c r="AU65" s="56">
        <f t="shared" si="18"/>
        <v>62</v>
      </c>
      <c r="AV65" s="71">
        <f t="shared" si="16"/>
        <v>-53</v>
      </c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3">
        <f t="shared" si="17"/>
        <v>6.888888888888889</v>
      </c>
      <c r="BR65" s="59"/>
      <c r="BS65" s="58"/>
      <c r="BT65" s="59" t="s">
        <v>78</v>
      </c>
      <c r="BU65" s="59" t="s">
        <v>268</v>
      </c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 t="s">
        <v>79</v>
      </c>
      <c r="CG65" s="60"/>
      <c r="CH65" s="60" t="s">
        <v>80</v>
      </c>
      <c r="CI65" s="74">
        <v>40273</v>
      </c>
    </row>
    <row r="66" spans="1:87" ht="12.75" hidden="1">
      <c r="A66" s="62"/>
      <c r="B66" s="61" t="s">
        <v>222</v>
      </c>
      <c r="C66" s="57"/>
      <c r="D66" s="57">
        <v>172</v>
      </c>
      <c r="E66" s="57">
        <v>62</v>
      </c>
      <c r="F66" s="36"/>
      <c r="G66" s="36"/>
      <c r="H66" s="36"/>
      <c r="I66" s="36"/>
      <c r="J66" s="36"/>
      <c r="K66" s="36"/>
      <c r="L66" s="36"/>
      <c r="M66" s="36"/>
      <c r="N66" s="36">
        <v>62</v>
      </c>
      <c r="O66" s="36">
        <v>62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57"/>
      <c r="AP66" s="57"/>
      <c r="AQ66" s="57"/>
      <c r="AR66" s="57"/>
      <c r="AS66" s="57">
        <v>60</v>
      </c>
      <c r="AT66" s="71">
        <f t="shared" si="15"/>
        <v>2</v>
      </c>
      <c r="AU66" s="56">
        <f t="shared" si="18"/>
        <v>62</v>
      </c>
      <c r="AV66" s="71">
        <f t="shared" si="16"/>
        <v>-60</v>
      </c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3">
        <f t="shared" si="17"/>
        <v>31</v>
      </c>
      <c r="BR66" s="59"/>
      <c r="BS66" s="58"/>
      <c r="BT66" s="59" t="s">
        <v>223</v>
      </c>
      <c r="BU66" s="59" t="s">
        <v>223</v>
      </c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60" t="s">
        <v>224</v>
      </c>
      <c r="CH66" s="60"/>
      <c r="CI66" s="74">
        <v>40319</v>
      </c>
    </row>
    <row r="67" spans="1:87" ht="12.75" hidden="1">
      <c r="A67" s="62"/>
      <c r="B67" s="61"/>
      <c r="C67" s="57"/>
      <c r="D67" s="57"/>
      <c r="E67" s="57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57"/>
      <c r="AP67" s="57"/>
      <c r="AQ67" s="57"/>
      <c r="AR67" s="57"/>
      <c r="AS67" s="57"/>
      <c r="AT67" s="71">
        <f t="shared" si="15"/>
        <v>0</v>
      </c>
      <c r="AU67" s="56">
        <f t="shared" si="18"/>
        <v>0</v>
      </c>
      <c r="AV67" s="71">
        <f t="shared" si="16"/>
        <v>0</v>
      </c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3" t="e">
        <f t="shared" si="17"/>
        <v>#DIV/0!</v>
      </c>
      <c r="BR67" s="59"/>
      <c r="BS67" s="58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60"/>
      <c r="CH67" s="60"/>
      <c r="CI67" s="74"/>
    </row>
    <row r="68" spans="1:87" ht="12.75">
      <c r="A68" s="62">
        <v>28</v>
      </c>
      <c r="B68" s="61" t="s">
        <v>217</v>
      </c>
      <c r="C68" s="57">
        <v>25</v>
      </c>
      <c r="D68" s="57">
        <v>163</v>
      </c>
      <c r="E68" s="57">
        <v>56</v>
      </c>
      <c r="F68" s="36"/>
      <c r="G68" s="36"/>
      <c r="H68" s="36"/>
      <c r="I68" s="36"/>
      <c r="J68" s="36"/>
      <c r="K68" s="36"/>
      <c r="L68" s="36"/>
      <c r="M68" s="36"/>
      <c r="N68" s="36">
        <v>56</v>
      </c>
      <c r="O68" s="36">
        <v>56</v>
      </c>
      <c r="P68" s="36">
        <v>56</v>
      </c>
      <c r="Q68" s="36">
        <v>56</v>
      </c>
      <c r="R68" s="36">
        <v>56</v>
      </c>
      <c r="S68" s="36">
        <v>56</v>
      </c>
      <c r="T68" s="36">
        <v>56</v>
      </c>
      <c r="U68" s="36">
        <v>56</v>
      </c>
      <c r="V68" s="36">
        <v>56</v>
      </c>
      <c r="W68" s="36">
        <v>55.7</v>
      </c>
      <c r="X68" s="36">
        <v>55.7</v>
      </c>
      <c r="Y68" s="36">
        <v>55.7</v>
      </c>
      <c r="Z68" s="36">
        <v>55.7</v>
      </c>
      <c r="AA68" s="36">
        <v>55.7</v>
      </c>
      <c r="AB68" s="36">
        <v>55.7</v>
      </c>
      <c r="AC68" s="36">
        <v>55.7</v>
      </c>
      <c r="AD68" s="36">
        <v>55.7</v>
      </c>
      <c r="AE68" s="36">
        <v>55.7</v>
      </c>
      <c r="AF68" s="36">
        <v>55.7</v>
      </c>
      <c r="AG68" s="36">
        <v>55.7</v>
      </c>
      <c r="AH68" s="36"/>
      <c r="AI68" s="36"/>
      <c r="AJ68" s="36"/>
      <c r="AK68" s="36"/>
      <c r="AL68" s="36"/>
      <c r="AM68" s="36"/>
      <c r="AN68" s="36"/>
      <c r="AO68" s="57">
        <v>55.7</v>
      </c>
      <c r="AP68" s="57">
        <v>55.7</v>
      </c>
      <c r="AQ68" s="57">
        <v>55.7</v>
      </c>
      <c r="AR68" s="57"/>
      <c r="AS68" s="57">
        <v>53</v>
      </c>
      <c r="AT68" s="71">
        <f t="shared" si="15"/>
        <v>3</v>
      </c>
      <c r="AU68" s="56">
        <f t="shared" si="18"/>
        <v>0.29999999999999716</v>
      </c>
      <c r="AV68" s="71">
        <f t="shared" si="16"/>
        <v>2.700000000000003</v>
      </c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3">
        <f t="shared" si="17"/>
        <v>0.09999999999999905</v>
      </c>
      <c r="BR68" s="59"/>
      <c r="BS68" s="58"/>
      <c r="BT68" s="59" t="s">
        <v>218</v>
      </c>
      <c r="BU68" s="59" t="s">
        <v>325</v>
      </c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 t="s">
        <v>219</v>
      </c>
      <c r="CG68" s="60" t="s">
        <v>220</v>
      </c>
      <c r="CH68" s="60" t="s">
        <v>221</v>
      </c>
      <c r="CI68" s="74">
        <v>40323</v>
      </c>
    </row>
    <row r="69" spans="1:87" ht="12.75" hidden="1">
      <c r="A69" s="62">
        <v>29</v>
      </c>
      <c r="B69" s="61" t="s">
        <v>335</v>
      </c>
      <c r="C69" s="57">
        <v>24</v>
      </c>
      <c r="D69" s="57">
        <v>153</v>
      </c>
      <c r="E69" s="57">
        <v>50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>
        <v>49.5</v>
      </c>
      <c r="AG69" s="36"/>
      <c r="AH69" s="36"/>
      <c r="AI69" s="36"/>
      <c r="AJ69" s="36"/>
      <c r="AK69" s="36"/>
      <c r="AL69" s="36"/>
      <c r="AM69" s="36"/>
      <c r="AN69" s="36"/>
      <c r="AO69" s="57"/>
      <c r="AP69" s="57"/>
      <c r="AQ69" s="57"/>
      <c r="AR69" s="57"/>
      <c r="AS69" s="57">
        <v>47</v>
      </c>
      <c r="AT69" s="71">
        <f t="shared" si="15"/>
        <v>3</v>
      </c>
      <c r="AU69" s="56">
        <f t="shared" si="18"/>
        <v>50</v>
      </c>
      <c r="AV69" s="71">
        <f t="shared" si="16"/>
        <v>-47</v>
      </c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>
        <f t="shared" si="17"/>
        <v>16.666666666666668</v>
      </c>
      <c r="BR69" s="59"/>
      <c r="BS69" s="58"/>
      <c r="BT69" s="59" t="s">
        <v>336</v>
      </c>
      <c r="BU69" s="59" t="s">
        <v>336</v>
      </c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60" t="s">
        <v>339</v>
      </c>
      <c r="CH69" s="60" t="s">
        <v>337</v>
      </c>
      <c r="CI69" s="74" t="s">
        <v>338</v>
      </c>
    </row>
    <row r="70" spans="1:87" ht="12.75">
      <c r="A70" s="62">
        <v>29</v>
      </c>
      <c r="B70" s="61" t="s">
        <v>342</v>
      </c>
      <c r="C70" s="57">
        <v>23</v>
      </c>
      <c r="D70" s="57">
        <v>172</v>
      </c>
      <c r="E70" s="57">
        <v>56.7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>
        <v>56.7</v>
      </c>
      <c r="AH70" s="36">
        <v>56.2</v>
      </c>
      <c r="AI70" s="36">
        <v>55.9</v>
      </c>
      <c r="AJ70" s="36">
        <v>55</v>
      </c>
      <c r="AK70" s="36">
        <v>55.6</v>
      </c>
      <c r="AL70" s="36">
        <v>55.6</v>
      </c>
      <c r="AM70" s="36"/>
      <c r="AN70" s="36"/>
      <c r="AO70" s="57">
        <v>54.9</v>
      </c>
      <c r="AP70" s="57">
        <v>54.9</v>
      </c>
      <c r="AQ70" s="57">
        <v>54.9</v>
      </c>
      <c r="AR70" s="57"/>
      <c r="AS70" s="57">
        <v>53</v>
      </c>
      <c r="AT70" s="71">
        <f t="shared" si="15"/>
        <v>3.700000000000003</v>
      </c>
      <c r="AU70" s="56">
        <f t="shared" si="18"/>
        <v>1.8000000000000043</v>
      </c>
      <c r="AV70" s="71">
        <f t="shared" si="16"/>
        <v>1.8999999999999986</v>
      </c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3">
        <f t="shared" si="17"/>
        <v>0.4864864864864873</v>
      </c>
      <c r="BR70" s="59"/>
      <c r="BS70" s="58">
        <f>AK70-AJ70</f>
        <v>0.6000000000000014</v>
      </c>
      <c r="BT70" s="59" t="s">
        <v>341</v>
      </c>
      <c r="BU70" s="59" t="s">
        <v>385</v>
      </c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60"/>
      <c r="CH70" s="60" t="s">
        <v>365</v>
      </c>
      <c r="CI70" s="74"/>
    </row>
    <row r="71" spans="1:87" ht="12.75">
      <c r="A71" s="62">
        <v>30</v>
      </c>
      <c r="B71" s="61" t="s">
        <v>172</v>
      </c>
      <c r="C71" s="57">
        <v>23</v>
      </c>
      <c r="D71" s="57">
        <v>163</v>
      </c>
      <c r="E71" s="57">
        <v>55</v>
      </c>
      <c r="F71" s="36">
        <v>54.8</v>
      </c>
      <c r="G71" s="36">
        <v>54.5</v>
      </c>
      <c r="H71" s="36">
        <v>54.3</v>
      </c>
      <c r="I71" s="36">
        <v>54.3</v>
      </c>
      <c r="J71" s="36">
        <v>54.3</v>
      </c>
      <c r="K71" s="36">
        <v>53.5</v>
      </c>
      <c r="L71" s="36">
        <v>53.5</v>
      </c>
      <c r="M71" s="36">
        <v>53.5</v>
      </c>
      <c r="N71" s="36">
        <v>53.5</v>
      </c>
      <c r="O71" s="36">
        <v>53.7</v>
      </c>
      <c r="P71" s="36">
        <v>53.7</v>
      </c>
      <c r="Q71" s="36">
        <v>53.7</v>
      </c>
      <c r="R71" s="36">
        <v>53.5</v>
      </c>
      <c r="S71" s="36">
        <v>53.5</v>
      </c>
      <c r="T71" s="36">
        <v>52</v>
      </c>
      <c r="U71" s="36">
        <v>52</v>
      </c>
      <c r="V71" s="36">
        <v>52</v>
      </c>
      <c r="W71" s="36">
        <v>52</v>
      </c>
      <c r="X71" s="36">
        <v>53.9</v>
      </c>
      <c r="Y71" s="36">
        <v>53.9</v>
      </c>
      <c r="Z71" s="36">
        <v>53.9</v>
      </c>
      <c r="AA71" s="36">
        <f>X71+1</f>
        <v>54.9</v>
      </c>
      <c r="AB71" s="36">
        <v>54.9</v>
      </c>
      <c r="AC71" s="36">
        <v>55.9</v>
      </c>
      <c r="AD71" s="36">
        <f>AC71+1</f>
        <v>56.9</v>
      </c>
      <c r="AE71" s="36">
        <v>53.7</v>
      </c>
      <c r="AF71" s="36">
        <v>53.7</v>
      </c>
      <c r="AG71" s="36">
        <v>52.5</v>
      </c>
      <c r="AH71" s="36"/>
      <c r="AI71" s="36"/>
      <c r="AJ71" s="36"/>
      <c r="AK71" s="36"/>
      <c r="AL71" s="36"/>
      <c r="AM71" s="36"/>
      <c r="AN71" s="36"/>
      <c r="AO71" s="57">
        <v>52.5</v>
      </c>
      <c r="AP71" s="57">
        <v>52.5</v>
      </c>
      <c r="AQ71" s="57">
        <v>52.5</v>
      </c>
      <c r="AR71" s="57"/>
      <c r="AS71" s="57">
        <v>51</v>
      </c>
      <c r="AT71" s="71">
        <f t="shared" si="15"/>
        <v>4</v>
      </c>
      <c r="AU71" s="56">
        <f t="shared" si="18"/>
        <v>2.5</v>
      </c>
      <c r="AV71" s="71">
        <f t="shared" si="16"/>
        <v>1.5</v>
      </c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3">
        <f t="shared" si="17"/>
        <v>0.625</v>
      </c>
      <c r="BR71" s="59">
        <f>E71</f>
        <v>55</v>
      </c>
      <c r="BS71" s="58"/>
      <c r="BT71" s="59" t="s">
        <v>173</v>
      </c>
      <c r="BU71" s="59" t="s">
        <v>283</v>
      </c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60" t="s">
        <v>174</v>
      </c>
      <c r="CH71" s="60" t="s">
        <v>175</v>
      </c>
      <c r="CI71" s="74" t="s">
        <v>53</v>
      </c>
    </row>
    <row r="72" spans="1:87" ht="12.75">
      <c r="A72" s="62">
        <v>31</v>
      </c>
      <c r="B72" s="61" t="s">
        <v>311</v>
      </c>
      <c r="C72" s="57">
        <v>27</v>
      </c>
      <c r="D72" s="57">
        <v>170</v>
      </c>
      <c r="E72" s="57">
        <v>59.7</v>
      </c>
      <c r="F72" s="36">
        <v>59.7</v>
      </c>
      <c r="G72" s="36">
        <v>59.7</v>
      </c>
      <c r="H72" s="36">
        <v>59.7</v>
      </c>
      <c r="I72" s="36">
        <v>59.7</v>
      </c>
      <c r="J72" s="36">
        <v>59.7</v>
      </c>
      <c r="K72" s="36">
        <v>58.4</v>
      </c>
      <c r="L72" s="36">
        <v>58.4</v>
      </c>
      <c r="M72" s="36">
        <v>57.8</v>
      </c>
      <c r="N72" s="36">
        <v>57</v>
      </c>
      <c r="O72" s="36">
        <v>56.9</v>
      </c>
      <c r="P72" s="36">
        <v>56.9</v>
      </c>
      <c r="Q72" s="36">
        <v>56.8</v>
      </c>
      <c r="R72" s="36">
        <v>56.8</v>
      </c>
      <c r="S72" s="36">
        <v>56.8</v>
      </c>
      <c r="T72" s="36">
        <v>56.8</v>
      </c>
      <c r="U72" s="36">
        <v>56.1</v>
      </c>
      <c r="V72" s="36">
        <v>56.1</v>
      </c>
      <c r="W72" s="36">
        <v>55.8</v>
      </c>
      <c r="X72" s="36">
        <v>55.8</v>
      </c>
      <c r="Y72" s="36">
        <v>55.8</v>
      </c>
      <c r="Z72" s="36">
        <v>55.8</v>
      </c>
      <c r="AA72" s="36">
        <v>56.2</v>
      </c>
      <c r="AB72" s="36">
        <v>56.2</v>
      </c>
      <c r="AC72" s="36">
        <v>56.2</v>
      </c>
      <c r="AD72" s="36">
        <v>54.9</v>
      </c>
      <c r="AE72" s="36">
        <v>54.9</v>
      </c>
      <c r="AF72" s="36">
        <v>54.8</v>
      </c>
      <c r="AG72" s="36"/>
      <c r="AH72" s="36"/>
      <c r="AI72" s="36"/>
      <c r="AJ72" s="36"/>
      <c r="AK72" s="36"/>
      <c r="AL72" s="36"/>
      <c r="AM72" s="36"/>
      <c r="AN72" s="36"/>
      <c r="AO72" s="57">
        <v>54.8</v>
      </c>
      <c r="AP72" s="57">
        <v>54.8</v>
      </c>
      <c r="AQ72" s="57">
        <v>54.8</v>
      </c>
      <c r="AR72" s="57">
        <v>56.9</v>
      </c>
      <c r="AS72" s="57">
        <v>53</v>
      </c>
      <c r="AT72" s="71">
        <f t="shared" si="15"/>
        <v>6.700000000000003</v>
      </c>
      <c r="AU72" s="56">
        <v>3.9</v>
      </c>
      <c r="AV72" s="71">
        <v>3.4</v>
      </c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3">
        <f t="shared" si="17"/>
        <v>0.5820895522388058</v>
      </c>
      <c r="BR72" s="59"/>
      <c r="BS72" s="58"/>
      <c r="BT72" s="59" t="s">
        <v>142</v>
      </c>
      <c r="BU72" s="59" t="s">
        <v>402</v>
      </c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60" t="s">
        <v>143</v>
      </c>
      <c r="CH72" s="60" t="s">
        <v>144</v>
      </c>
      <c r="CI72" s="74">
        <v>40296</v>
      </c>
    </row>
    <row r="73" spans="1:87" ht="12.75" hidden="1">
      <c r="A73" s="62">
        <v>34</v>
      </c>
      <c r="B73" s="61" t="s">
        <v>369</v>
      </c>
      <c r="C73" s="57">
        <v>27</v>
      </c>
      <c r="D73" s="57">
        <v>160</v>
      </c>
      <c r="E73" s="57">
        <v>54.3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57"/>
      <c r="AP73" s="57"/>
      <c r="AQ73" s="57"/>
      <c r="AR73" s="57"/>
      <c r="AS73" s="57">
        <v>52</v>
      </c>
      <c r="AT73" s="71">
        <f t="shared" si="15"/>
        <v>2.299999999999997</v>
      </c>
      <c r="AU73" s="56">
        <f>E73-AQ73</f>
        <v>54.3</v>
      </c>
      <c r="AV73" s="71">
        <f t="shared" si="16"/>
        <v>-52</v>
      </c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3">
        <f t="shared" si="17"/>
        <v>23.608695652173942</v>
      </c>
      <c r="BR73" s="59"/>
      <c r="BS73" s="58"/>
      <c r="BT73" s="59" t="s">
        <v>370</v>
      </c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 t="s">
        <v>371</v>
      </c>
      <c r="CG73" s="60" t="s">
        <v>357</v>
      </c>
      <c r="CH73" s="60" t="s">
        <v>372</v>
      </c>
      <c r="CI73" s="74" t="s">
        <v>373</v>
      </c>
    </row>
    <row r="74" spans="1:87" ht="12.75">
      <c r="A74" s="62">
        <v>32</v>
      </c>
      <c r="B74" s="61" t="s">
        <v>326</v>
      </c>
      <c r="C74" s="57"/>
      <c r="D74" s="57">
        <v>177</v>
      </c>
      <c r="E74" s="57">
        <v>65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>
        <v>65</v>
      </c>
      <c r="AF74" s="36">
        <v>65</v>
      </c>
      <c r="AG74" s="36"/>
      <c r="AH74" s="36"/>
      <c r="AI74" s="36">
        <v>62.5</v>
      </c>
      <c r="AJ74" s="36">
        <v>62.5</v>
      </c>
      <c r="AK74" s="36">
        <v>61.9</v>
      </c>
      <c r="AL74" s="36">
        <v>62.3</v>
      </c>
      <c r="AM74" s="36"/>
      <c r="AN74" s="36"/>
      <c r="AO74" s="57">
        <v>62.3</v>
      </c>
      <c r="AP74" s="57">
        <v>62.3</v>
      </c>
      <c r="AQ74" s="57">
        <v>62.3</v>
      </c>
      <c r="AR74" s="57"/>
      <c r="AS74" s="57">
        <v>58</v>
      </c>
      <c r="AT74" s="71">
        <f t="shared" si="15"/>
        <v>7</v>
      </c>
      <c r="AU74" s="56">
        <f>E74-AQ74</f>
        <v>2.700000000000003</v>
      </c>
      <c r="AV74" s="71">
        <f t="shared" si="16"/>
        <v>4.299999999999997</v>
      </c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3">
        <f t="shared" si="17"/>
        <v>0.3857142857142861</v>
      </c>
      <c r="BR74" s="59"/>
      <c r="BS74" s="58">
        <f>AK74-AJ74</f>
        <v>-0.6000000000000014</v>
      </c>
      <c r="BT74" s="59" t="s">
        <v>327</v>
      </c>
      <c r="BU74" s="59" t="s">
        <v>353</v>
      </c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60" t="s">
        <v>357</v>
      </c>
      <c r="CH74" s="60"/>
      <c r="CI74" s="74"/>
    </row>
    <row r="75" spans="1:87" ht="12.75">
      <c r="A75" s="62">
        <v>33</v>
      </c>
      <c r="B75" s="61" t="s">
        <v>403</v>
      </c>
      <c r="C75" s="57"/>
      <c r="D75" s="57">
        <v>162</v>
      </c>
      <c r="E75" s="57">
        <v>45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57"/>
      <c r="AP75" s="57"/>
      <c r="AQ75" s="57"/>
      <c r="AR75" s="57"/>
      <c r="AS75" s="57"/>
      <c r="AT75" s="71"/>
      <c r="AU75" s="56"/>
      <c r="AV75" s="71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3"/>
      <c r="BR75" s="59"/>
      <c r="BS75" s="58"/>
      <c r="BT75" s="59" t="s">
        <v>404</v>
      </c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60"/>
      <c r="CH75" s="60"/>
      <c r="CI75" s="74"/>
    </row>
    <row r="76" spans="1:87" ht="12.75">
      <c r="A76" s="62">
        <v>34</v>
      </c>
      <c r="B76" s="61" t="s">
        <v>366</v>
      </c>
      <c r="C76" s="57"/>
      <c r="D76" s="57">
        <v>167</v>
      </c>
      <c r="E76" s="57">
        <v>63.5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>
        <v>60.5</v>
      </c>
      <c r="AM76" s="36">
        <v>60.5</v>
      </c>
      <c r="AN76" s="36">
        <v>59.9</v>
      </c>
      <c r="AO76" s="57">
        <v>59.8</v>
      </c>
      <c r="AP76" s="57">
        <v>59.8</v>
      </c>
      <c r="AQ76" s="57">
        <v>59.8</v>
      </c>
      <c r="AR76" s="57">
        <v>59.8</v>
      </c>
      <c r="AS76" s="57">
        <v>57</v>
      </c>
      <c r="AT76" s="71">
        <f>E76-AS76</f>
        <v>6.5</v>
      </c>
      <c r="AU76" s="56">
        <f>E76-AQ76</f>
        <v>3.700000000000003</v>
      </c>
      <c r="AV76" s="71">
        <f t="shared" si="16"/>
        <v>2.799999999999997</v>
      </c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3">
        <f t="shared" si="17"/>
        <v>0.5692307692307697</v>
      </c>
      <c r="BR76" s="59"/>
      <c r="BS76" s="58"/>
      <c r="BT76" s="59" t="s">
        <v>367</v>
      </c>
      <c r="BU76" s="59" t="s">
        <v>401</v>
      </c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 t="s">
        <v>368</v>
      </c>
      <c r="CG76" s="60"/>
      <c r="CH76" s="60"/>
      <c r="CI76" s="74" t="s">
        <v>358</v>
      </c>
    </row>
    <row r="77" spans="1:87" ht="12.75">
      <c r="A77" s="62">
        <v>35</v>
      </c>
      <c r="B77" s="61" t="s">
        <v>247</v>
      </c>
      <c r="C77" s="57">
        <v>22</v>
      </c>
      <c r="D77" s="57">
        <v>180</v>
      </c>
      <c r="E77" s="57">
        <v>85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>
        <v>85</v>
      </c>
      <c r="Q77" s="36">
        <v>82</v>
      </c>
      <c r="R77" s="36">
        <v>80.9</v>
      </c>
      <c r="S77" s="36">
        <v>80.9</v>
      </c>
      <c r="T77" s="36">
        <v>81</v>
      </c>
      <c r="U77" s="36">
        <v>81.2</v>
      </c>
      <c r="V77" s="36">
        <v>80.7</v>
      </c>
      <c r="W77" s="36">
        <v>78.8</v>
      </c>
      <c r="X77" s="36">
        <v>78.8</v>
      </c>
      <c r="Y77" s="36">
        <v>78.8</v>
      </c>
      <c r="Z77" s="36">
        <v>77</v>
      </c>
      <c r="AA77" s="36">
        <v>76.5</v>
      </c>
      <c r="AB77" s="36">
        <v>75.7</v>
      </c>
      <c r="AC77" s="36">
        <v>74.7</v>
      </c>
      <c r="AD77" s="36">
        <v>74</v>
      </c>
      <c r="AE77" s="36">
        <v>73.8</v>
      </c>
      <c r="AF77" s="36">
        <v>72.5</v>
      </c>
      <c r="AG77" s="36">
        <v>72.5</v>
      </c>
      <c r="AH77" s="36">
        <v>72.3</v>
      </c>
      <c r="AI77" s="36"/>
      <c r="AJ77" s="36">
        <v>72.1</v>
      </c>
      <c r="AK77" s="36">
        <v>71.5</v>
      </c>
      <c r="AL77" s="36">
        <v>71.5</v>
      </c>
      <c r="AM77" s="36">
        <v>72</v>
      </c>
      <c r="AN77" s="36"/>
      <c r="AO77" s="57">
        <v>72</v>
      </c>
      <c r="AP77" s="57">
        <v>72</v>
      </c>
      <c r="AQ77" s="57">
        <v>72</v>
      </c>
      <c r="AR77" s="57"/>
      <c r="AS77" s="57">
        <v>68</v>
      </c>
      <c r="AT77" s="71">
        <f>E77-AS77</f>
        <v>17</v>
      </c>
      <c r="AU77" s="56">
        <f>E77-AQ77</f>
        <v>13</v>
      </c>
      <c r="AV77" s="71">
        <f t="shared" si="16"/>
        <v>4</v>
      </c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3">
        <f t="shared" si="17"/>
        <v>0.7647058823529411</v>
      </c>
      <c r="BR77" s="59"/>
      <c r="BS77" s="58">
        <f>AK77-AJ77</f>
        <v>-0.5999999999999943</v>
      </c>
      <c r="BT77" s="59" t="s">
        <v>320</v>
      </c>
      <c r="BU77" s="59" t="s">
        <v>343</v>
      </c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 t="s">
        <v>360</v>
      </c>
      <c r="CG77" s="60" t="s">
        <v>357</v>
      </c>
      <c r="CH77" s="60" t="s">
        <v>258</v>
      </c>
      <c r="CI77" s="74">
        <v>40340</v>
      </c>
    </row>
    <row r="78" spans="1:87" ht="12.75" hidden="1">
      <c r="A78" s="9">
        <v>57</v>
      </c>
      <c r="B78" s="10" t="s">
        <v>232</v>
      </c>
      <c r="C78" s="14">
        <v>27</v>
      </c>
      <c r="D78" s="14">
        <v>154</v>
      </c>
      <c r="E78" s="14">
        <v>49</v>
      </c>
      <c r="F78" s="14">
        <v>49</v>
      </c>
      <c r="G78" s="14">
        <v>49</v>
      </c>
      <c r="H78" s="23">
        <v>50</v>
      </c>
      <c r="I78" s="14">
        <v>50</v>
      </c>
      <c r="J78" s="14">
        <v>50</v>
      </c>
      <c r="K78" s="14">
        <v>50</v>
      </c>
      <c r="L78" s="14">
        <v>50</v>
      </c>
      <c r="M78" s="14">
        <v>50</v>
      </c>
      <c r="N78" s="14">
        <v>50</v>
      </c>
      <c r="O78" s="14">
        <v>50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"/>
      <c r="AT78" s="15"/>
      <c r="AU78" s="24">
        <f>E78-O78</f>
        <v>-1</v>
      </c>
      <c r="AV78" s="15">
        <f t="shared" si="16"/>
        <v>1</v>
      </c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16"/>
      <c r="BR78" s="1"/>
      <c r="BS78" s="15"/>
      <c r="BT78" s="5" t="s">
        <v>233</v>
      </c>
      <c r="BU78" s="5" t="s">
        <v>67</v>
      </c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20" t="s">
        <v>234</v>
      </c>
      <c r="CG78" s="9"/>
      <c r="CH78" s="9"/>
      <c r="CI78" s="22">
        <v>40270</v>
      </c>
    </row>
    <row r="79" spans="1:87" ht="15.75" customHeight="1" hidden="1">
      <c r="A79" s="9">
        <v>58</v>
      </c>
      <c r="B79" s="10" t="s">
        <v>135</v>
      </c>
      <c r="C79" s="14"/>
      <c r="D79" s="14">
        <v>173</v>
      </c>
      <c r="E79" s="14">
        <v>63</v>
      </c>
      <c r="F79" s="14">
        <v>63.2</v>
      </c>
      <c r="G79" s="23">
        <v>62.7</v>
      </c>
      <c r="H79" s="23">
        <v>62</v>
      </c>
      <c r="I79" s="14">
        <v>62</v>
      </c>
      <c r="J79" s="23">
        <v>59.999</v>
      </c>
      <c r="K79" s="14">
        <v>59.9</v>
      </c>
      <c r="L79" s="14">
        <v>59.9</v>
      </c>
      <c r="M79" s="14">
        <v>59.9</v>
      </c>
      <c r="N79" s="14">
        <v>59.9</v>
      </c>
      <c r="O79" s="14">
        <v>59.9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>
        <v>59</v>
      </c>
      <c r="AT79" s="15">
        <f>E79-AS79</f>
        <v>4</v>
      </c>
      <c r="AU79" s="24">
        <f>E79-O79</f>
        <v>3.1000000000000014</v>
      </c>
      <c r="AV79" s="34">
        <f t="shared" si="16"/>
        <v>0.8999999999999986</v>
      </c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16">
        <f>AU79/AT79</f>
        <v>0.7750000000000004</v>
      </c>
      <c r="BR79" s="18">
        <f>E79</f>
        <v>63</v>
      </c>
      <c r="BS79" s="15"/>
      <c r="BT79" s="5" t="s">
        <v>136</v>
      </c>
      <c r="BU79" s="5" t="s">
        <v>137</v>
      </c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20"/>
      <c r="CG79" s="9"/>
      <c r="CH79" s="17"/>
      <c r="CI79" s="22" t="s">
        <v>53</v>
      </c>
    </row>
    <row r="80" spans="1:87" ht="12.75">
      <c r="A80" s="51"/>
      <c r="B80" s="52" t="s">
        <v>239</v>
      </c>
      <c r="C80" s="53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4"/>
      <c r="AU80" s="54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5"/>
      <c r="BR80" s="50"/>
      <c r="BS80" s="50"/>
      <c r="BT80" s="50"/>
      <c r="BU80" s="50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</row>
    <row r="81" spans="1:87" ht="12.75">
      <c r="A81" s="62">
        <v>1</v>
      </c>
      <c r="B81" s="61" t="s">
        <v>240</v>
      </c>
      <c r="C81" s="57">
        <v>24</v>
      </c>
      <c r="D81" s="57">
        <v>165</v>
      </c>
      <c r="E81" s="57">
        <v>61.5</v>
      </c>
      <c r="F81" s="36">
        <v>60</v>
      </c>
      <c r="G81" s="36">
        <v>60.7</v>
      </c>
      <c r="H81" s="36">
        <v>60</v>
      </c>
      <c r="I81" s="36">
        <v>61</v>
      </c>
      <c r="J81" s="36">
        <v>60</v>
      </c>
      <c r="K81" s="36">
        <v>59.5</v>
      </c>
      <c r="L81" s="36">
        <v>59.2</v>
      </c>
      <c r="M81" s="36">
        <v>59</v>
      </c>
      <c r="N81" s="36">
        <v>58.4</v>
      </c>
      <c r="O81" s="36">
        <v>57.8</v>
      </c>
      <c r="P81" s="36">
        <v>56.7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57"/>
      <c r="AP81" s="57"/>
      <c r="AQ81" s="57"/>
      <c r="AR81" s="57"/>
      <c r="AS81" s="57">
        <v>57</v>
      </c>
      <c r="AT81" s="71">
        <f aca="true" t="shared" si="19" ref="AT81:AT90">E81-AS81</f>
        <v>4.5</v>
      </c>
      <c r="AU81" s="56"/>
      <c r="AV81" s="71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3">
        <f aca="true" t="shared" si="20" ref="BQ81:BQ87">AU81/AT81</f>
        <v>0</v>
      </c>
      <c r="BR81" s="59">
        <f>E81</f>
        <v>61.5</v>
      </c>
      <c r="BS81" s="58"/>
      <c r="BT81" s="59" t="s">
        <v>241</v>
      </c>
      <c r="BU81" s="59" t="s">
        <v>242</v>
      </c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>
        <v>59</v>
      </c>
      <c r="CG81" s="60" t="s">
        <v>243</v>
      </c>
      <c r="CH81" s="60" t="s">
        <v>244</v>
      </c>
      <c r="CI81" s="74" t="s">
        <v>53</v>
      </c>
    </row>
    <row r="82" spans="1:87" ht="12.75">
      <c r="A82" s="62">
        <v>2</v>
      </c>
      <c r="B82" s="61" t="s">
        <v>162</v>
      </c>
      <c r="C82" s="57">
        <v>27</v>
      </c>
      <c r="D82" s="57">
        <v>173</v>
      </c>
      <c r="E82" s="57">
        <v>59</v>
      </c>
      <c r="F82" s="36">
        <v>59</v>
      </c>
      <c r="G82" s="36">
        <v>59</v>
      </c>
      <c r="H82" s="36">
        <v>58.5</v>
      </c>
      <c r="I82" s="36">
        <v>58.5</v>
      </c>
      <c r="J82" s="36">
        <v>58.5</v>
      </c>
      <c r="K82" s="36">
        <v>58.5</v>
      </c>
      <c r="L82" s="36">
        <v>57.3</v>
      </c>
      <c r="M82" s="36">
        <v>57.3</v>
      </c>
      <c r="N82" s="36">
        <v>57.3</v>
      </c>
      <c r="O82" s="36">
        <v>57.3</v>
      </c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57"/>
      <c r="AP82" s="57"/>
      <c r="AQ82" s="57"/>
      <c r="AR82" s="57"/>
      <c r="AS82" s="57">
        <v>57.5</v>
      </c>
      <c r="AT82" s="71">
        <f t="shared" si="19"/>
        <v>1.5</v>
      </c>
      <c r="AU82" s="56"/>
      <c r="AV82" s="71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3">
        <f t="shared" si="20"/>
        <v>0</v>
      </c>
      <c r="BR82" s="59"/>
      <c r="BS82" s="58"/>
      <c r="BT82" s="59" t="s">
        <v>163</v>
      </c>
      <c r="BU82" s="59" t="s">
        <v>164</v>
      </c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60" t="s">
        <v>165</v>
      </c>
      <c r="CH82" s="60" t="s">
        <v>166</v>
      </c>
      <c r="CI82" s="74">
        <v>40274</v>
      </c>
    </row>
    <row r="83" spans="1:87" ht="12.75">
      <c r="A83" s="62">
        <v>3</v>
      </c>
      <c r="B83" s="61" t="s">
        <v>212</v>
      </c>
      <c r="C83" s="57">
        <v>25</v>
      </c>
      <c r="D83" s="57">
        <v>172</v>
      </c>
      <c r="E83" s="57">
        <v>55</v>
      </c>
      <c r="F83" s="36"/>
      <c r="G83" s="36"/>
      <c r="H83" s="36"/>
      <c r="I83" s="36"/>
      <c r="J83" s="36"/>
      <c r="K83" s="36"/>
      <c r="L83" s="36"/>
      <c r="M83" s="36"/>
      <c r="N83" s="36">
        <v>55</v>
      </c>
      <c r="O83" s="36">
        <v>54</v>
      </c>
      <c r="P83" s="36">
        <v>54</v>
      </c>
      <c r="Q83" s="36">
        <v>54</v>
      </c>
      <c r="R83" s="36">
        <v>54</v>
      </c>
      <c r="S83" s="36">
        <v>54</v>
      </c>
      <c r="T83" s="36">
        <v>52</v>
      </c>
      <c r="U83" s="36">
        <v>50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57"/>
      <c r="AP83" s="57"/>
      <c r="AQ83" s="57"/>
      <c r="AR83" s="57"/>
      <c r="AS83" s="57">
        <v>52</v>
      </c>
      <c r="AT83" s="71">
        <f t="shared" si="19"/>
        <v>3</v>
      </c>
      <c r="AU83" s="56"/>
      <c r="AV83" s="71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3">
        <f t="shared" si="20"/>
        <v>0</v>
      </c>
      <c r="BR83" s="59"/>
      <c r="BS83" s="58"/>
      <c r="BT83" s="59" t="s">
        <v>213</v>
      </c>
      <c r="BU83" s="59" t="s">
        <v>214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60" t="s">
        <v>215</v>
      </c>
      <c r="CH83" s="60" t="s">
        <v>216</v>
      </c>
      <c r="CI83" s="74">
        <v>40322</v>
      </c>
    </row>
    <row r="84" spans="1:87" ht="12.75">
      <c r="A84" s="62">
        <v>4</v>
      </c>
      <c r="B84" s="61" t="s">
        <v>138</v>
      </c>
      <c r="C84" s="57">
        <v>34</v>
      </c>
      <c r="D84" s="57">
        <v>165</v>
      </c>
      <c r="E84" s="57">
        <v>59.7</v>
      </c>
      <c r="F84" s="36">
        <v>59</v>
      </c>
      <c r="G84" s="36">
        <v>59.7</v>
      </c>
      <c r="H84" s="36">
        <v>59.7</v>
      </c>
      <c r="I84" s="36">
        <v>58.7</v>
      </c>
      <c r="J84" s="36">
        <v>58.5</v>
      </c>
      <c r="K84" s="36">
        <v>58.5</v>
      </c>
      <c r="L84" s="36">
        <v>58.4</v>
      </c>
      <c r="M84" s="36">
        <v>58</v>
      </c>
      <c r="N84" s="36">
        <v>57.6</v>
      </c>
      <c r="O84" s="36">
        <v>56.6</v>
      </c>
      <c r="P84" s="36">
        <v>56.4</v>
      </c>
      <c r="Q84" s="36">
        <v>56</v>
      </c>
      <c r="R84" s="36">
        <v>55.6</v>
      </c>
      <c r="S84" s="36">
        <v>55</v>
      </c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57"/>
      <c r="AP84" s="57"/>
      <c r="AQ84" s="57"/>
      <c r="AR84" s="57"/>
      <c r="AS84" s="57">
        <v>55</v>
      </c>
      <c r="AT84" s="71">
        <f t="shared" si="19"/>
        <v>4.700000000000003</v>
      </c>
      <c r="AU84" s="56"/>
      <c r="AV84" s="71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3">
        <f t="shared" si="20"/>
        <v>0</v>
      </c>
      <c r="BR84" s="59">
        <f>E84</f>
        <v>59.7</v>
      </c>
      <c r="BS84" s="58"/>
      <c r="BT84" s="59" t="s">
        <v>139</v>
      </c>
      <c r="BU84" s="59" t="s">
        <v>262</v>
      </c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60" t="s">
        <v>140</v>
      </c>
      <c r="CH84" s="60" t="s">
        <v>141</v>
      </c>
      <c r="CI84" s="74" t="s">
        <v>53</v>
      </c>
    </row>
    <row r="85" spans="1:87" ht="12.75">
      <c r="A85" s="62">
        <v>5</v>
      </c>
      <c r="B85" s="61" t="s">
        <v>190</v>
      </c>
      <c r="C85" s="57">
        <v>25</v>
      </c>
      <c r="D85" s="57">
        <v>170</v>
      </c>
      <c r="E85" s="57">
        <v>65</v>
      </c>
      <c r="F85" s="36"/>
      <c r="G85" s="36"/>
      <c r="H85" s="36"/>
      <c r="I85" s="36"/>
      <c r="J85" s="36"/>
      <c r="K85" s="36"/>
      <c r="L85" s="36"/>
      <c r="M85" s="36">
        <v>65</v>
      </c>
      <c r="N85" s="36">
        <v>64</v>
      </c>
      <c r="O85" s="36">
        <v>63.5</v>
      </c>
      <c r="P85" s="36">
        <v>63</v>
      </c>
      <c r="Q85" s="36">
        <v>63</v>
      </c>
      <c r="R85" s="36">
        <v>62</v>
      </c>
      <c r="S85" s="36">
        <v>62</v>
      </c>
      <c r="T85" s="36">
        <v>62</v>
      </c>
      <c r="U85" s="36">
        <v>61.7</v>
      </c>
      <c r="V85" s="36">
        <v>61.8</v>
      </c>
      <c r="W85" s="36">
        <v>60.3</v>
      </c>
      <c r="X85" s="36">
        <v>60.2</v>
      </c>
      <c r="Y85" s="36">
        <v>60.3</v>
      </c>
      <c r="Z85" s="36">
        <v>60.1</v>
      </c>
      <c r="AA85" s="36">
        <v>60</v>
      </c>
      <c r="AB85" s="36">
        <v>60</v>
      </c>
      <c r="AC85" s="36">
        <v>60</v>
      </c>
      <c r="AD85" s="36">
        <v>60</v>
      </c>
      <c r="AE85" s="36">
        <v>59.9</v>
      </c>
      <c r="AF85" s="36">
        <v>58.7</v>
      </c>
      <c r="AG85" s="36">
        <v>58.8</v>
      </c>
      <c r="AH85" s="36"/>
      <c r="AI85" s="36">
        <v>58.6</v>
      </c>
      <c r="AJ85" s="36"/>
      <c r="AK85" s="36"/>
      <c r="AL85" s="36"/>
      <c r="AM85" s="36"/>
      <c r="AN85" s="36"/>
      <c r="AO85" s="57"/>
      <c r="AP85" s="57"/>
      <c r="AQ85" s="57"/>
      <c r="AR85" s="57"/>
      <c r="AS85" s="57">
        <v>59</v>
      </c>
      <c r="AT85" s="71">
        <f t="shared" si="19"/>
        <v>6</v>
      </c>
      <c r="AU85" s="56"/>
      <c r="AV85" s="71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3">
        <f t="shared" si="20"/>
        <v>0</v>
      </c>
      <c r="BR85" s="59"/>
      <c r="BS85" s="58"/>
      <c r="BT85" s="59" t="s">
        <v>191</v>
      </c>
      <c r="BU85" s="59" t="s">
        <v>344</v>
      </c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60" t="s">
        <v>192</v>
      </c>
      <c r="CH85" s="60" t="s">
        <v>193</v>
      </c>
      <c r="CI85" s="74">
        <v>40321</v>
      </c>
    </row>
    <row r="86" spans="1:87" ht="12.75">
      <c r="A86" s="62">
        <v>6</v>
      </c>
      <c r="B86" s="61" t="s">
        <v>307</v>
      </c>
      <c r="C86" s="57">
        <v>25</v>
      </c>
      <c r="D86" s="57">
        <v>168</v>
      </c>
      <c r="E86" s="57">
        <v>61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>
        <v>59</v>
      </c>
      <c r="AA86" s="36">
        <v>58</v>
      </c>
      <c r="AB86" s="36">
        <v>58</v>
      </c>
      <c r="AC86" s="36">
        <v>57</v>
      </c>
      <c r="AD86" s="36">
        <v>56.6</v>
      </c>
      <c r="AE86" s="36">
        <v>56</v>
      </c>
      <c r="AF86" s="36">
        <v>55</v>
      </c>
      <c r="AG86" s="36">
        <v>54</v>
      </c>
      <c r="AH86" s="36">
        <v>53.5</v>
      </c>
      <c r="AI86" s="36"/>
      <c r="AJ86" s="36">
        <v>53</v>
      </c>
      <c r="AK86" s="36"/>
      <c r="AL86" s="36"/>
      <c r="AM86" s="36"/>
      <c r="AN86" s="36"/>
      <c r="AO86" s="57"/>
      <c r="AP86" s="57"/>
      <c r="AQ86" s="57"/>
      <c r="AR86" s="57"/>
      <c r="AS86" s="57">
        <v>54</v>
      </c>
      <c r="AT86" s="71">
        <f t="shared" si="19"/>
        <v>7</v>
      </c>
      <c r="AU86" s="56"/>
      <c r="AV86" s="71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3">
        <f t="shared" si="20"/>
        <v>0</v>
      </c>
      <c r="BR86" s="59"/>
      <c r="BS86" s="58"/>
      <c r="BT86" s="59" t="s">
        <v>312</v>
      </c>
      <c r="BU86" s="59" t="s">
        <v>354</v>
      </c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60"/>
      <c r="CH86" s="60" t="s">
        <v>322</v>
      </c>
      <c r="CI86" s="74"/>
    </row>
    <row r="87" spans="1:87" ht="12.75">
      <c r="A87" s="62">
        <v>7</v>
      </c>
      <c r="B87" s="61" t="s">
        <v>183</v>
      </c>
      <c r="C87" s="57">
        <v>25</v>
      </c>
      <c r="D87" s="57">
        <v>163</v>
      </c>
      <c r="E87" s="57">
        <v>61</v>
      </c>
      <c r="F87" s="36"/>
      <c r="G87" s="36"/>
      <c r="H87" s="36"/>
      <c r="I87" s="36"/>
      <c r="J87" s="36"/>
      <c r="K87" s="36"/>
      <c r="L87" s="36">
        <v>60</v>
      </c>
      <c r="M87" s="36">
        <v>59.4</v>
      </c>
      <c r="N87" s="36">
        <v>59</v>
      </c>
      <c r="O87" s="36">
        <v>58.6</v>
      </c>
      <c r="P87" s="36">
        <v>58.6</v>
      </c>
      <c r="Q87" s="36">
        <v>58.6</v>
      </c>
      <c r="R87" s="36">
        <v>57.75</v>
      </c>
      <c r="S87" s="36">
        <v>57.7</v>
      </c>
      <c r="T87" s="36">
        <v>57</v>
      </c>
      <c r="U87" s="36">
        <v>57</v>
      </c>
      <c r="V87" s="36">
        <v>56.5</v>
      </c>
      <c r="W87" s="36">
        <v>56.5</v>
      </c>
      <c r="X87" s="36">
        <v>55</v>
      </c>
      <c r="Y87" s="36">
        <v>55</v>
      </c>
      <c r="Z87" s="36">
        <v>55</v>
      </c>
      <c r="AA87" s="36">
        <v>55</v>
      </c>
      <c r="AB87" s="36">
        <v>55</v>
      </c>
      <c r="AC87" s="36">
        <v>55</v>
      </c>
      <c r="AD87" s="36">
        <v>55</v>
      </c>
      <c r="AE87" s="36">
        <v>55.7</v>
      </c>
      <c r="AF87" s="36">
        <v>55.7</v>
      </c>
      <c r="AG87" s="36" t="s">
        <v>355</v>
      </c>
      <c r="AH87" s="36"/>
      <c r="AI87" s="36"/>
      <c r="AJ87" s="36"/>
      <c r="AK87" s="36"/>
      <c r="AL87" s="36"/>
      <c r="AM87" s="36"/>
      <c r="AN87" s="36"/>
      <c r="AO87" s="57"/>
      <c r="AP87" s="57"/>
      <c r="AQ87" s="57"/>
      <c r="AR87" s="57"/>
      <c r="AS87" s="57">
        <v>53</v>
      </c>
      <c r="AT87" s="71">
        <f t="shared" si="19"/>
        <v>8</v>
      </c>
      <c r="AU87" s="56"/>
      <c r="AV87" s="71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3">
        <f t="shared" si="20"/>
        <v>0</v>
      </c>
      <c r="BR87" s="59"/>
      <c r="BS87" s="58"/>
      <c r="BT87" s="59" t="s">
        <v>184</v>
      </c>
      <c r="BU87" s="59" t="s">
        <v>299</v>
      </c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60" t="s">
        <v>91</v>
      </c>
      <c r="CH87" s="60" t="s">
        <v>185</v>
      </c>
      <c r="CI87" s="74">
        <v>40299</v>
      </c>
    </row>
    <row r="88" spans="1:87" ht="12.75">
      <c r="A88" s="62">
        <v>8</v>
      </c>
      <c r="B88" s="61" t="s">
        <v>346</v>
      </c>
      <c r="C88" s="57"/>
      <c r="D88" s="57">
        <v>160</v>
      </c>
      <c r="E88" s="57">
        <v>55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>
        <v>55</v>
      </c>
      <c r="AI88" s="36"/>
      <c r="AJ88" s="36">
        <v>53.9</v>
      </c>
      <c r="AK88" s="36">
        <v>53</v>
      </c>
      <c r="AL88" s="36">
        <v>51.4</v>
      </c>
      <c r="AM88" s="36"/>
      <c r="AN88" s="36">
        <v>50.9</v>
      </c>
      <c r="AO88" s="57">
        <v>50.9</v>
      </c>
      <c r="AP88" s="57">
        <v>50.9</v>
      </c>
      <c r="AQ88" s="57">
        <v>49.5</v>
      </c>
      <c r="AR88" s="57"/>
      <c r="AS88" s="57">
        <v>50</v>
      </c>
      <c r="AT88" s="71">
        <f t="shared" si="19"/>
        <v>5</v>
      </c>
      <c r="AU88" s="56"/>
      <c r="AV88" s="71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3">
        <f>AU88/AT88</f>
        <v>0</v>
      </c>
      <c r="BR88" s="59"/>
      <c r="BS88" s="58">
        <f>AK88-AJ88</f>
        <v>-0.8999999999999986</v>
      </c>
      <c r="BT88" s="59" t="s">
        <v>347</v>
      </c>
      <c r="BU88" s="59" t="s">
        <v>384</v>
      </c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60"/>
      <c r="CH88" s="60" t="s">
        <v>348</v>
      </c>
      <c r="CI88" s="74"/>
    </row>
    <row r="89" spans="1:87" ht="12.75">
      <c r="A89" s="62">
        <v>9</v>
      </c>
      <c r="B89" s="61" t="s">
        <v>179</v>
      </c>
      <c r="C89" s="57">
        <v>21</v>
      </c>
      <c r="D89" s="57">
        <v>162</v>
      </c>
      <c r="E89" s="57">
        <v>54</v>
      </c>
      <c r="F89" s="36">
        <v>54</v>
      </c>
      <c r="G89" s="36">
        <v>54</v>
      </c>
      <c r="H89" s="36">
        <v>54</v>
      </c>
      <c r="I89" s="36">
        <v>53</v>
      </c>
      <c r="J89" s="36">
        <v>53</v>
      </c>
      <c r="K89" s="36">
        <v>53</v>
      </c>
      <c r="L89" s="36">
        <v>53</v>
      </c>
      <c r="M89" s="36">
        <v>52</v>
      </c>
      <c r="N89" s="36">
        <v>52</v>
      </c>
      <c r="O89" s="36">
        <v>53</v>
      </c>
      <c r="P89" s="36">
        <v>52</v>
      </c>
      <c r="Q89" s="36">
        <v>52</v>
      </c>
      <c r="R89" s="36">
        <v>52</v>
      </c>
      <c r="S89" s="36">
        <v>52</v>
      </c>
      <c r="T89" s="36">
        <v>51</v>
      </c>
      <c r="U89" s="36"/>
      <c r="V89" s="36"/>
      <c r="W89" s="36" t="s">
        <v>310</v>
      </c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57"/>
      <c r="AP89" s="57"/>
      <c r="AQ89" s="57"/>
      <c r="AR89" s="57"/>
      <c r="AS89" s="57">
        <v>51</v>
      </c>
      <c r="AT89" s="71">
        <f t="shared" si="19"/>
        <v>3</v>
      </c>
      <c r="AU89" s="56"/>
      <c r="AV89" s="71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3">
        <f>AU89/AT89</f>
        <v>0</v>
      </c>
      <c r="BR89" s="59"/>
      <c r="BS89" s="58"/>
      <c r="BT89" s="59" t="s">
        <v>180</v>
      </c>
      <c r="BU89" s="59" t="s">
        <v>274</v>
      </c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60" t="s">
        <v>181</v>
      </c>
      <c r="CH89" s="60" t="s">
        <v>182</v>
      </c>
      <c r="CI89" s="74">
        <v>40263</v>
      </c>
    </row>
    <row r="90" spans="1:87" ht="12.75">
      <c r="A90" s="62">
        <v>10</v>
      </c>
      <c r="B90" s="61" t="s">
        <v>70</v>
      </c>
      <c r="C90" s="57">
        <v>23</v>
      </c>
      <c r="D90" s="57">
        <v>172</v>
      </c>
      <c r="E90" s="57">
        <v>74</v>
      </c>
      <c r="F90" s="36">
        <v>73.2</v>
      </c>
      <c r="G90" s="36">
        <v>73.2</v>
      </c>
      <c r="H90" s="36">
        <v>72</v>
      </c>
      <c r="I90" s="36">
        <v>73</v>
      </c>
      <c r="J90" s="36">
        <v>73</v>
      </c>
      <c r="K90" s="36">
        <v>73</v>
      </c>
      <c r="L90" s="36">
        <v>73</v>
      </c>
      <c r="M90" s="36">
        <v>72</v>
      </c>
      <c r="N90" s="36">
        <v>70</v>
      </c>
      <c r="O90" s="36">
        <v>68.8</v>
      </c>
      <c r="P90" s="36">
        <v>68.8</v>
      </c>
      <c r="Q90" s="36">
        <v>67</v>
      </c>
      <c r="R90" s="36">
        <v>67</v>
      </c>
      <c r="S90" s="36">
        <v>67</v>
      </c>
      <c r="T90" s="36">
        <v>67</v>
      </c>
      <c r="U90" s="36">
        <v>66</v>
      </c>
      <c r="V90" s="36">
        <v>66.7</v>
      </c>
      <c r="W90" s="36" t="s">
        <v>310</v>
      </c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57"/>
      <c r="AP90" s="57"/>
      <c r="AQ90" s="57"/>
      <c r="AR90" s="57"/>
      <c r="AS90" s="57">
        <v>60</v>
      </c>
      <c r="AT90" s="71">
        <f t="shared" si="19"/>
        <v>14</v>
      </c>
      <c r="AU90" s="56"/>
      <c r="AV90" s="71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3">
        <f>AU90/AT90</f>
        <v>0</v>
      </c>
      <c r="BR90" s="59"/>
      <c r="BS90" s="58"/>
      <c r="BT90" s="59" t="s">
        <v>71</v>
      </c>
      <c r="BU90" s="59" t="s">
        <v>278</v>
      </c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60" t="s">
        <v>72</v>
      </c>
      <c r="CH90" s="60" t="s">
        <v>73</v>
      </c>
      <c r="CI90" s="74" t="s">
        <v>53</v>
      </c>
    </row>
    <row r="91" spans="46:48" ht="13.5" thickBot="1">
      <c r="AT91" s="2"/>
      <c r="AU91" s="2"/>
      <c r="AV91" s="2"/>
    </row>
    <row r="92" spans="5:71" ht="13.5" thickBot="1"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12" t="s">
        <v>245</v>
      </c>
      <c r="AT92" s="26">
        <f>AT4+AT5+AT7+AT11+AT12+AT13+AT14+AT15+AT17+AT19+AT22+AT33+AT34+AT35+AT36+AT37+AT38+AT41+AT42+AT47+AT48+AT53+AT54+AT59+AT60+AT64+AT68+AT70+AT71+AT72+AT74+AT76+AT77</f>
        <v>388.4</v>
      </c>
      <c r="AU92" s="26">
        <f>AU4+AU5+AU7+AU11+AU12+AU13+AU14+AU15+AU17+AU19+AU22+AU33+AU34+AU35+AU36+AU37+AU38+AU41+AU42+AU47+AU48+AU53+AU54+AU59+AU60+AU64+AU68+AU70+AU71+AU72+AU74+AU76+AU77</f>
        <v>77.80000000000001</v>
      </c>
      <c r="AV92" s="26">
        <f>AV4+AV5+AV7+AV11+AV12+AV13+AV14+AV15+AV17+AV19+AV22+AV33+AV34+AV35+AV36+AV37+AV38+AV41+AV42+AV47+AV48+AV53+AV54+AV59+AV60+AV64+AV68+AV70+AV71+AV72+AV74+AV76+AV77</f>
        <v>311.2</v>
      </c>
      <c r="AW92" s="26">
        <f aca="true" t="shared" si="21" ref="AW92:BP92">SUM(AW4:AW38)+SUM(AW33:AW68)+SUM(AW41:AW88)+SUM(AW17:AW87)+SUM(AW64:AW85)+SUM(AW81:AW90)</f>
        <v>0</v>
      </c>
      <c r="AX92" s="26">
        <f t="shared" si="21"/>
        <v>0</v>
      </c>
      <c r="AY92" s="26">
        <f t="shared" si="21"/>
        <v>0</v>
      </c>
      <c r="AZ92" s="26">
        <f t="shared" si="21"/>
        <v>0</v>
      </c>
      <c r="BA92" s="26">
        <f t="shared" si="21"/>
        <v>0</v>
      </c>
      <c r="BB92" s="26">
        <f t="shared" si="21"/>
        <v>0</v>
      </c>
      <c r="BC92" s="26">
        <f t="shared" si="21"/>
        <v>0</v>
      </c>
      <c r="BD92" s="26">
        <f t="shared" si="21"/>
        <v>0</v>
      </c>
      <c r="BE92" s="26">
        <f t="shared" si="21"/>
        <v>0</v>
      </c>
      <c r="BF92" s="26">
        <f t="shared" si="21"/>
        <v>0</v>
      </c>
      <c r="BG92" s="26">
        <f t="shared" si="21"/>
        <v>0</v>
      </c>
      <c r="BH92" s="26">
        <f t="shared" si="21"/>
        <v>0</v>
      </c>
      <c r="BI92" s="26">
        <f t="shared" si="21"/>
        <v>0</v>
      </c>
      <c r="BJ92" s="26">
        <f t="shared" si="21"/>
        <v>0</v>
      </c>
      <c r="BK92" s="26">
        <f t="shared" si="21"/>
        <v>0</v>
      </c>
      <c r="BL92" s="26">
        <f t="shared" si="21"/>
        <v>0</v>
      </c>
      <c r="BM92" s="26">
        <f t="shared" si="21"/>
        <v>0</v>
      </c>
      <c r="BN92" s="26">
        <f t="shared" si="21"/>
        <v>0</v>
      </c>
      <c r="BO92" s="26">
        <f t="shared" si="21"/>
        <v>0</v>
      </c>
      <c r="BP92" s="26">
        <f t="shared" si="21"/>
        <v>0</v>
      </c>
      <c r="BQ92" s="26">
        <f>AU92/AT92*100</f>
        <v>20.030895983522147</v>
      </c>
      <c r="BS92" s="33">
        <f>SUM(BS4:BS85)</f>
        <v>-1.5</v>
      </c>
    </row>
    <row r="93" spans="47:69" ht="12.75">
      <c r="AU93" s="28">
        <f>AU92/AT92</f>
        <v>0.20030895983522146</v>
      </c>
      <c r="AV93" s="28">
        <f>AV92/AT92</f>
        <v>0.8012358393408857</v>
      </c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</row>
    <row r="94" spans="2:72" ht="12.75">
      <c r="B94" s="3"/>
      <c r="BT94" s="49"/>
    </row>
    <row r="95" ht="12.75">
      <c r="B95" s="4"/>
    </row>
    <row r="96" ht="12.75"/>
    <row r="105" spans="2:48" ht="12.75">
      <c r="B105" s="2" t="s">
        <v>246</v>
      </c>
      <c r="AT105" s="2"/>
      <c r="AU105" s="2"/>
      <c r="AV105" s="2"/>
    </row>
  </sheetData>
  <sheetProtection/>
  <mergeCells count="5">
    <mergeCell ref="A3:CI3"/>
    <mergeCell ref="A18:CI18"/>
    <mergeCell ref="A39:CI39"/>
    <mergeCell ref="A50:CI50"/>
    <mergeCell ref="A61:CI61"/>
  </mergeCells>
  <hyperlinks>
    <hyperlink ref="B22" r:id="rId1" display="M@llyuss@, Ольга"/>
    <hyperlink ref="B70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Zoya</cp:lastModifiedBy>
  <dcterms:created xsi:type="dcterms:W3CDTF">2009-05-19T05:23:09Z</dcterms:created>
  <dcterms:modified xsi:type="dcterms:W3CDTF">2011-01-18T04:48:03Z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