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6605" windowHeight="9435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<sst xmlns="http://schemas.openxmlformats.org/spreadsheetml/2006/main" count="469" uniqueCount="414">
  <si>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</si>
  <si>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</si>
  <si>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</si>
  <si>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</si>
  <si>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</si>
  <si>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</si>
  <si>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</si>
  <si>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</si>
  <si>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</si>
  <si>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</si>
  <si>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</si>
  <si>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</si>
  <si>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</si>
  <si>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</si>
  <si>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</si>
  <si>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</si>
  <si>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</si>
  <si>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</si>
  <si>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</si>
  <si>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</si>
  <si>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</si>
  <si>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</si>
  <si>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</si>
  <si>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</si>
  <si>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</si>
  <si>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</si>
  <si>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</si>
  <si>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</si>
  <si>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</si>
  <si>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</si>
  <si>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</si>
  <si>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</si>
  <si>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</si>
  <si>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</si>
  <si>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</si>
  <si>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</si>
  <si>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</si>
  <si>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</si>
  <si>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</si>
  <si>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</si>
  <si>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</si>
  <si>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</si>
  <si>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</si>
  <si>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</si>
  <si>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</si>
  <si>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</si>
  <si>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</si>
  <si>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</si>
  <si>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</si>
  <si>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</si>
  <si>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</si>
  <si>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</si>
  <si>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</si>
  <si>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</si>
  <si>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</si>
  <si>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</si>
  <si>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</si>
  <si>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</si>
  <si>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</si>
  <si>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</si>
  <si>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Светлана С , Свтелана</t>
  </si>
  <si>
    <t>107-86-104</t>
  </si>
  <si>
    <t>ближайшая цель-63 кг до конца июля</t>
  </si>
  <si>
    <t xml:space="preserve">способ - массаж, жиета, физ. нагрузки. борьба с гармонами.
</t>
  </si>
  <si>
    <t>Jeni225,Женя</t>
  </si>
  <si>
    <t>90-65-93</t>
  </si>
  <si>
    <t>212926, Ксения</t>
  </si>
  <si>
    <t>89-64-90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</si>
  <si>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</si>
  <si>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</si>
  <si>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</si>
  <si>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</si>
  <si>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</si>
  <si>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</si>
  <si>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DиkaЯ, Евгения</t>
  </si>
  <si>
    <t>до 5 июля</t>
  </si>
  <si>
    <t>питание - исключить "неполезные углеводы"
нагрузка бег3 раза в неделю, волейбол 3 раза в неделю. как-то так</t>
  </si>
  <si>
    <t>Silentium, Лера</t>
  </si>
  <si>
    <t>*-68-95</t>
  </si>
  <si>
    <t>хочу к 1 июня 56 килограм</t>
  </si>
  <si>
    <t>метод правильное питание:завтрак в основном кашки или мюслю ,обед: рыбка с салатиком или чем то еще))) на ужин кефирчег)) и не кушать после 18.00 
плюс обруч ,плюс тренировки и баночный массаж по вашим советам и велосипед как потеплеет воть)))))еще хотела</t>
  </si>
  <si>
    <t>Catherinette, Катерина</t>
  </si>
  <si>
    <t>94-73-99</t>
  </si>
  <si>
    <t>Пуха, Елена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</si>
  <si>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</si>
  <si>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</si>
  <si>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</si>
  <si>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</si>
  <si>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</si>
  <si>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</si>
  <si>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102-91-120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</si>
  <si>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</si>
  <si>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</si>
  <si>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</si>
  <si>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</si>
  <si>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</si>
  <si>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</si>
  <si>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</si>
  <si>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</si>
  <si>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</si>
  <si>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</si>
  <si>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мила..я, Люда</t>
  </si>
  <si>
    <t xml:space="preserve"> 96-81-105</t>
  </si>
  <si>
    <t>3-4 мес</t>
  </si>
  <si>
    <t>низкокаллорийная диета, занятия спортом дома, крема для похудения может еще и не есть после 18-19 часов</t>
  </si>
  <si>
    <t>lazurit</t>
  </si>
  <si>
    <t>РыЧуН, Оля</t>
  </si>
  <si>
    <t>98- 69-91</t>
  </si>
  <si>
    <t>хотела бы похудеть к концу июня.на конец мая хочу весить 57 кг.</t>
  </si>
  <si>
    <t>Не хочу использовать строгую диету, т. к и силы воли нет никакой, да и никаких привычек правильного питания не выработает, поэтому в первую очередь- здоровое питание (фрукты,овощи, творог, рыба, мясо) и конечно же спортивные тренеровки!раз в неделю разгру</t>
  </si>
  <si>
    <t>Glupyj Bigimot</t>
  </si>
  <si>
    <t>90-65-90</t>
  </si>
  <si>
    <t>Diamond82 ,Ольга</t>
  </si>
  <si>
    <t xml:space="preserve">94/77/101 </t>
  </si>
  <si>
    <t>сроки к концу июля (у меня ДР будет)</t>
  </si>
  <si>
    <t xml:space="preserve">способ, купила себе коктель, так что утро вечер коктель обед полноценный, и + бодифлекс
9. ну а для чего...., что бы не пугаться своего отражения в зеркале, особенно в примерочных в магазине, и себе нравиться  
</t>
  </si>
  <si>
    <t>Irisha_pleo</t>
  </si>
  <si>
    <t>90-72-90</t>
  </si>
  <si>
    <t>хочу вес свой вернуть и талию хотя бы до 65 .... как и была..
Хочу в тренажерку 3 раза в неделю, сегодня на обед гречка и помидорка с огурцом.... Надеюсь что получится..</t>
  </si>
  <si>
    <t>n.matveyka, Наталья</t>
  </si>
  <si>
    <t>89 - 73-100</t>
  </si>
  <si>
    <t xml:space="preserve"> до 1 августа 2010</t>
  </si>
  <si>
    <t>Раздельное питание. Здоровые продукты. Физкультура - умеренные нагрузки (пешие прогулки, обруч и пр.)
9. Цель - сохранение молодости, помощь организму восстановиться после стресса. Планирую беременность.</t>
  </si>
  <si>
    <t>MissK</t>
  </si>
  <si>
    <t>88-78-104</t>
  </si>
  <si>
    <t>Не есть после 18-00, два раза в неделю разгрузочные дни, поменьше есть вообще. Бассейн 2 раза в неделю, 2 раза в неделю пилатес.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</si>
  <si>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</si>
  <si>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</si>
  <si>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</si>
  <si>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</si>
  <si>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Kras, Татьяна</t>
  </si>
  <si>
    <t>как то не складывается у меня дружба с сантиметром, предпочитаю весы</t>
  </si>
  <si>
    <t>правильное питание (английская диета как настроюсь), фитнес 3-4 раза в неделю.</t>
  </si>
  <si>
    <t>Брю, Юля</t>
  </si>
  <si>
    <t xml:space="preserve">упорно не могу найти сантиметр!!!  Сегодня по пути с работы куплю </t>
  </si>
  <si>
    <t>Fifa, Анатстасия</t>
  </si>
  <si>
    <t>93-66-94</t>
  </si>
  <si>
    <t>93-67-94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</si>
  <si>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</si>
  <si>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</si>
  <si>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</si>
  <si>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</si>
  <si>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</si>
  <si>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</si>
  <si>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</si>
  <si>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</si>
  <si>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</si>
  <si>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</si>
  <si>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Ириссска</t>
  </si>
  <si>
    <t>84-75-100</t>
  </si>
  <si>
    <t>63кг</t>
  </si>
  <si>
    <t>1 сентября</t>
  </si>
  <si>
    <t xml:space="preserve"> гречка или творог - разгрузочные дни, в остальное время - уменьшаю калории, не ем "вредные" углеводы.</t>
  </si>
  <si>
    <t>Zhenni, Женя</t>
  </si>
  <si>
    <t>88-64-92</t>
  </si>
  <si>
    <t>87-63-92</t>
  </si>
  <si>
    <t>Ставлю себе срок - месяц.</t>
  </si>
  <si>
    <t>Спортом особо не занимаюсь, времени нету. Но бегаю в парке 2 раза в неделю.</t>
  </si>
  <si>
    <t>Crazzzy</t>
  </si>
  <si>
    <t>94-74-102</t>
  </si>
  <si>
    <t>91-71-102</t>
  </si>
  <si>
    <t xml:space="preserve">методы: 
-бодифлекс (каждое утро, делаю второй день); 
-не ужинаю поздно, сладости ем до 12;
-бассейн/акваэробика ( в планах) 2-3 раза в неделю;
-массаж в домашних условиях! 
Готовимся к пляжному сезону !!!!  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</si>
  <si>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</si>
  <si>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</si>
  <si>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</si>
  <si>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</si>
  <si>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</si>
  <si>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Tori 27, Виктория</t>
  </si>
  <si>
    <t>95-67-91</t>
  </si>
  <si>
    <t>94-66-90</t>
  </si>
  <si>
    <t>28 мая</t>
  </si>
  <si>
    <t>правильное питание, не есть после 18 и занятия два раза в неделю в тренажерном.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</si>
  <si>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</si>
  <si>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</si>
  <si>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</si>
  <si>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</si>
  <si>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DaSka, Даша</t>
  </si>
  <si>
    <t>92-73-103</t>
  </si>
  <si>
    <t>Хожу на сайклы 2 раза в неделю, после тренировки - кедровая или тепловая кабина., дома массаж банками каждый день с маслом термоактивным. В еде отказалась от сладкого почки ( с утра от пары долек темного шоколада не могу отказаться)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</si>
  <si>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</si>
  <si>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</si>
  <si>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</si>
  <si>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</si>
  <si>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</si>
  <si>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</si>
  <si>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</si>
  <si>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Оловянная_</t>
  </si>
  <si>
    <t>90-68-97</t>
  </si>
  <si>
    <t>90-67-96,5</t>
  </si>
  <si>
    <t>57 кг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</si>
  <si>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</si>
  <si>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</si>
  <si>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</si>
  <si>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</si>
  <si>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Крокотук, Ольга</t>
  </si>
  <si>
    <t>95-75-94</t>
  </si>
  <si>
    <t>выйти из 60 за июнь</t>
  </si>
  <si>
    <t>срок- ну месяца .... да как получиться</t>
  </si>
  <si>
    <t>способы- питание, массаж, бодифлекс, обруч
9) не уютно я себя так чувствую, отсюда цель для чего- для собственной влюбленности в тело)</t>
  </si>
  <si>
    <t>Ленчик 100, Елена</t>
  </si>
  <si>
    <t>Не мерялась давно</t>
  </si>
  <si>
    <t>Желательно через месяц</t>
  </si>
  <si>
    <t>Не обжираться, есть полезную еду (кашки, овощи в пароварке, кефиры, яблоки, грейпфрукты)
Велотренажер ежедневно. Где-то по часу.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</si>
  <si>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</si>
  <si>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</si>
  <si>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~/КареглаЗАЯ/~, Ирина</t>
  </si>
  <si>
    <t>88-59-92</t>
  </si>
  <si>
    <t>к сентябрю</t>
  </si>
  <si>
    <t>фитнес 2-3 раза в неделю по 2-3 часа, правильное питание,массаж, обертывание 
9.вернуть комфортный вес и подтянуть мышцы!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</si>
  <si>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</si>
  <si>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</si>
  <si>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</si>
  <si>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</si>
  <si>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</si>
  <si>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</si>
  <si>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</si>
  <si>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</si>
  <si>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</si>
  <si>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</si>
  <si>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</si>
  <si>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</si>
  <si>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</si>
  <si>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Мариночка</t>
  </si>
  <si>
    <t>88-67-94</t>
  </si>
  <si>
    <t>Желательго к концу июня,но совсем нет силы воли ,слишком много мучного,жирного,жаренного,сладкого</t>
  </si>
  <si>
    <t>Ulyana_k, Ульяна</t>
  </si>
  <si>
    <t>84-69-99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</si>
  <si>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</si>
  <si>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</si>
  <si>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</si>
  <si>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</si>
  <si>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полночь, Марьяна</t>
  </si>
  <si>
    <t>Lyubov_ka</t>
  </si>
  <si>
    <t>90-63-89</t>
  </si>
  <si>
    <t>90-59-89</t>
  </si>
  <si>
    <t>Tatys, Татьяна</t>
  </si>
  <si>
    <t>84-66-93</t>
  </si>
  <si>
    <t>до 01.06.2010 г</t>
  </si>
  <si>
    <t>сбалансированное и правильное питание, спорт 2-3 раза в неделю (хот-айрон, растяжка), обруч дома.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</si>
  <si>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</si>
  <si>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</si>
  <si>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</si>
  <si>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</si>
  <si>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</si>
  <si>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</si>
  <si>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Итого:</t>
  </si>
  <si>
    <t xml:space="preserve"> </t>
  </si>
  <si>
    <t>darjalla, Даша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</si>
  <si>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</si>
  <si>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</si>
  <si>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</si>
  <si>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GIRLОчКа, Таня</t>
  </si>
  <si>
    <t>к 31 августа</t>
  </si>
  <si>
    <t>не есть после 18-00, велотренажер по возможности, т.к. часто гулять хожу и просто не успеваю  осенью планирую в тренажерный зал начать ходить</t>
  </si>
  <si>
    <t>Вес на 21.06</t>
  </si>
  <si>
    <t>88-67-108</t>
  </si>
  <si>
    <t>97-75-110</t>
  </si>
  <si>
    <t>74 к 10 июля</t>
  </si>
  <si>
    <t>фитнес 3 раза в неделю, не есть после 8, кушать правильные продукты и кисломолочные, порция в два раза меньше обычного.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</si>
  <si>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</si>
  <si>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</si>
  <si>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</si>
  <si>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</si>
  <si>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</si>
  <si>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</si>
  <si>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Milllka, Мила</t>
  </si>
  <si>
    <t>94-75-95</t>
  </si>
  <si>
    <t>1-2 месяца</t>
  </si>
  <si>
    <t>*-64-92</t>
  </si>
  <si>
    <t>58 к  сентября</t>
  </si>
  <si>
    <t>Вес на 5.07</t>
  </si>
  <si>
    <t>Nour (laverna сейчас)</t>
  </si>
  <si>
    <t>90-76-100</t>
  </si>
  <si>
    <t>95-72-107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</si>
  <si>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</si>
  <si>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</si>
  <si>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</si>
  <si>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</si>
  <si>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</si>
  <si>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</si>
  <si>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</si>
  <si>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</si>
  <si>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</si>
  <si>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</si>
  <si>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</si>
  <si>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</si>
  <si>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</si>
  <si>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</si>
  <si>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</si>
  <si>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inet_ru, Ксения</t>
  </si>
  <si>
    <t>86-72-93</t>
  </si>
  <si>
    <t>6-10 месяцев</t>
  </si>
  <si>
    <t>диета, спорт</t>
  </si>
  <si>
    <t xml:space="preserve">Olika_Fleur, </t>
  </si>
  <si>
    <t>100-78-102</t>
  </si>
  <si>
    <t>86-62-91</t>
  </si>
  <si>
    <t>92-69-96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</si>
  <si>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</si>
  <si>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</si>
  <si>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</si>
  <si>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</si>
  <si>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</si>
  <si>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</si>
  <si>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</si>
  <si>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</si>
  <si>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</si>
  <si>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</si>
  <si>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</si>
  <si>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87-64-95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</si>
  <si>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</si>
  <si>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</si>
  <si>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</si>
  <si>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</si>
  <si>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</si>
  <si>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</si>
  <si>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</si>
  <si>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</si>
  <si>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</si>
  <si>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</si>
  <si>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</si>
  <si>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95-74-101</t>
  </si>
  <si>
    <t>Вес на 13.09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</si>
  <si>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</si>
  <si>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</si>
  <si>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</si>
  <si>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</si>
  <si>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</si>
  <si>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</si>
  <si>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</si>
  <si>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</si>
  <si>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</si>
  <si>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</si>
  <si>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</si>
  <si>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</si>
  <si>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</si>
  <si>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Katyuncha, Катя</t>
  </si>
  <si>
    <t xml:space="preserve">89-71-90 </t>
  </si>
  <si>
    <t>Записалась в шейпинг клуб "к совершенству". Меня там со всех сторон измерили:рост, вес давление пульс, все-все жировые складочки! а сегодня мне скажут мою идеальную шейпинг-модель и назначат соответствующие упражнения.Вечером или завтра с утра расскажу что и как там  Ну и естественно + к спорту правильное питание</t>
  </si>
  <si>
    <t>с 29.09.2010</t>
  </si>
  <si>
    <t xml:space="preserve">17 ноября </t>
  </si>
  <si>
    <t>Вес на  4.10</t>
  </si>
  <si>
    <t>85-65-95</t>
  </si>
  <si>
    <t>Zlat@, Настя</t>
  </si>
  <si>
    <t>95-70-98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</si>
  <si>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</si>
  <si>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</si>
  <si>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</si>
  <si>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</si>
  <si>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</si>
  <si>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</si>
  <si>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</si>
  <si>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</si>
  <si>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</si>
  <si>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89-69-95</t>
  </si>
  <si>
    <t>85-61-90</t>
  </si>
  <si>
    <t>временно беременна</t>
  </si>
  <si>
    <t>Вес на 15.11</t>
  </si>
  <si>
    <t>к НГ</t>
  </si>
  <si>
    <t>1 октября</t>
  </si>
  <si>
    <t>к НГ 70 кг, талию хочу 75</t>
  </si>
  <si>
    <t>68 к НГ</t>
  </si>
  <si>
    <t>119-94-104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</si>
  <si>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</si>
  <si>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</si>
  <si>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</si>
  <si>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</si>
  <si>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</si>
  <si>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</si>
  <si>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Laverna Ирина</t>
  </si>
  <si>
    <t>87-62,5-91,5</t>
  </si>
  <si>
    <t>52 кг к НГ</t>
  </si>
  <si>
    <t>сижу на диете-белково-овощной,10 дней -после просто рациональное питание по шейпинг-системе</t>
  </si>
  <si>
    <t>18 ноября</t>
  </si>
  <si>
    <t>102-83-103</t>
  </si>
  <si>
    <t>Lapylya</t>
  </si>
  <si>
    <t>Правильное питание, тренировки на тонусных-столах и т.п., очень хочу добавить танцы и бассейн</t>
  </si>
  <si>
    <t>54 к НГ</t>
  </si>
  <si>
    <t>Zluka Даша</t>
  </si>
  <si>
    <t>93-68-98</t>
  </si>
  <si>
    <t>желательно к новому году</t>
  </si>
  <si>
    <t>29,11,2010</t>
  </si>
  <si>
    <t>кремлёвская диета+спорт</t>
  </si>
  <si>
    <t>Вес на 29,11</t>
  </si>
  <si>
    <t>89-68-86</t>
  </si>
  <si>
    <t>88-66-91</t>
  </si>
  <si>
    <t>104-77-103</t>
  </si>
  <si>
    <t>вес 07.12.</t>
  </si>
  <si>
    <t>вес 13.12</t>
  </si>
  <si>
    <t>вес 20.12</t>
  </si>
  <si>
    <t>Необходимо скинуть больше 10 кг</t>
  </si>
  <si>
    <t>Необходимо скинуть  10 - 7 кг</t>
  </si>
  <si>
    <t>Необходимо скинуть 7-5 кг</t>
  </si>
  <si>
    <t>Необходимо скинуть 3-5 кг</t>
  </si>
  <si>
    <t>Необходимо скинуть менее 3 кг</t>
  </si>
  <si>
    <t>Светлаша, Светлана</t>
  </si>
  <si>
    <t>вес на 17.01</t>
  </si>
  <si>
    <t>vertuprishka(Ксения)</t>
  </si>
  <si>
    <t>до 1 июня</t>
  </si>
  <si>
    <t>94-78-98</t>
  </si>
  <si>
    <t>95-70-93</t>
  </si>
  <si>
    <t>88-67-90</t>
  </si>
  <si>
    <t xml:space="preserve">krbishka Аня </t>
  </si>
  <si>
    <t>80-65-85</t>
  </si>
  <si>
    <t>89-67-97</t>
  </si>
  <si>
    <t>вес на 24.01</t>
  </si>
  <si>
    <t xml:space="preserve">Spring Melody Татьяна </t>
  </si>
  <si>
    <t>98-75-101</t>
  </si>
  <si>
    <t>правильное питание</t>
  </si>
  <si>
    <t>22 января</t>
  </si>
  <si>
    <t>114-104-114</t>
  </si>
  <si>
    <t>90-66-96</t>
  </si>
  <si>
    <t xml:space="preserve">ЛиССа Юля </t>
  </si>
  <si>
    <t>84-63-86</t>
  </si>
  <si>
    <t xml:space="preserve"> занятия дома спортом, банки (постараюсь),  попозже бассеин и еще попозже фитнесс.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</si>
</sst>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%"/>
    <numFmt numFmtId="168" formatCode="0.0"/>
    <numFmt numFmtId="169" formatCode="[$€-2]\ ###,000_);[Red]\([$€-2]\ ###,000\)"/>
  </numFmts>
  <fonts count="50">
    <font>
      <sz val="10"/>
      <name val="Arial Cyr"/>
      <family val="0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8"/>
      <name val="Verdana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Verdana"/>
      <family val="2"/>
    </font>
    <font>
      <b/>
      <sz val="12"/>
      <color indexed="9"/>
      <name val="Arial Cyr"/>
      <family val="0"/>
    </font>
    <font>
      <b/>
      <i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  <font>
      <b/>
      <i/>
      <sz val="14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319F"/>
        <bgColor indexed="64"/>
      </patternFill>
    </fill>
    <fill>
      <patternFill patternType="solid">
        <fgColor rgb="FFF0C6E7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711D5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7" borderId="1" applyNumberFormat="0" applyAlignment="0" applyProtection="0"/>
    <xf numFmtId="0" fontId="38" fillId="7" borderId="2" applyNumberFormat="0" applyAlignment="0" applyProtection="0"/>
    <xf numFmtId="0" fontId="24" fillId="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2" borderId="7" applyNumberFormat="0" applyAlignment="0" applyProtection="0"/>
    <xf numFmtId="0" fontId="1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4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42" applyFill="1" applyAlignment="1" applyProtection="1">
      <alignment wrapText="1"/>
      <protection/>
    </xf>
    <xf numFmtId="0" fontId="1" fillId="0" borderId="0" xfId="0" applyFont="1" applyFill="1" applyAlignment="1">
      <alignment wrapText="1"/>
    </xf>
    <xf numFmtId="0" fontId="1" fillId="25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4" borderId="10" xfId="0" applyFill="1" applyBorder="1" applyAlignment="1">
      <alignment/>
    </xf>
    <xf numFmtId="0" fontId="8" fillId="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7" fontId="0" fillId="0" borderId="0" xfId="0" applyNumberFormat="1" applyFill="1" applyAlignment="1">
      <alignment/>
    </xf>
    <xf numFmtId="0" fontId="8" fillId="4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167" fontId="0" fillId="25" borderId="10" xfId="0" applyNumberFormat="1" applyFill="1" applyBorder="1" applyAlignment="1">
      <alignment horizontal="center"/>
    </xf>
    <xf numFmtId="0" fontId="0" fillId="4" borderId="10" xfId="0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/>
    </xf>
    <xf numFmtId="16" fontId="0" fillId="4" borderId="10" xfId="0" applyNumberFormat="1" applyFill="1" applyBorder="1" applyAlignment="1">
      <alignment/>
    </xf>
    <xf numFmtId="16" fontId="0" fillId="4" borderId="11" xfId="0" applyNumberFormat="1" applyFill="1" applyBorder="1" applyAlignment="1">
      <alignment/>
    </xf>
    <xf numFmtId="0" fontId="8" fillId="27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6" fontId="0" fillId="4" borderId="13" xfId="0" applyNumberFormat="1" applyFill="1" applyBorder="1" applyAlignment="1">
      <alignment/>
    </xf>
    <xf numFmtId="0" fontId="8" fillId="18" borderId="10" xfId="0" applyFont="1" applyFill="1" applyBorder="1" applyAlignment="1">
      <alignment horizontal="center"/>
    </xf>
    <xf numFmtId="0" fontId="11" fillId="18" borderId="14" xfId="0" applyFont="1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/>
    </xf>
    <xf numFmtId="0" fontId="8" fillId="28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4" borderId="15" xfId="0" applyFill="1" applyBorder="1" applyAlignment="1">
      <alignment/>
    </xf>
    <xf numFmtId="0" fontId="8" fillId="4" borderId="15" xfId="0" applyFont="1" applyFill="1" applyBorder="1" applyAlignment="1">
      <alignment/>
    </xf>
    <xf numFmtId="0" fontId="8" fillId="4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25" borderId="15" xfId="0" applyFont="1" applyFill="1" applyBorder="1" applyAlignment="1">
      <alignment horizontal="center"/>
    </xf>
    <xf numFmtId="0" fontId="1" fillId="25" borderId="15" xfId="0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26" borderId="15" xfId="0" applyFont="1" applyFill="1" applyBorder="1" applyAlignment="1">
      <alignment/>
    </xf>
    <xf numFmtId="0" fontId="0" fillId="4" borderId="15" xfId="0" applyFill="1" applyBorder="1" applyAlignment="1">
      <alignment/>
    </xf>
    <xf numFmtId="16" fontId="0" fillId="4" borderId="16" xfId="0" applyNumberFormat="1" applyFill="1" applyBorder="1" applyAlignment="1">
      <alignment/>
    </xf>
    <xf numFmtId="0" fontId="18" fillId="28" borderId="0" xfId="0" applyFont="1" applyFill="1" applyAlignment="1">
      <alignment wrapText="1"/>
    </xf>
    <xf numFmtId="0" fontId="0" fillId="29" borderId="10" xfId="0" applyFill="1" applyBorder="1" applyAlignment="1">
      <alignment horizontal="center" wrapText="1"/>
    </xf>
    <xf numFmtId="0" fontId="0" fillId="29" borderId="10" xfId="0" applyFill="1" applyBorder="1" applyAlignment="1">
      <alignment/>
    </xf>
    <xf numFmtId="0" fontId="12" fillId="29" borderId="10" xfId="0" applyFont="1" applyFill="1" applyBorder="1" applyAlignment="1">
      <alignment/>
    </xf>
    <xf numFmtId="0" fontId="10" fillId="29" borderId="10" xfId="0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center" wrapText="1"/>
    </xf>
    <xf numFmtId="0" fontId="0" fillId="29" borderId="10" xfId="0" applyFill="1" applyBorder="1" applyAlignment="1">
      <alignment wrapText="1"/>
    </xf>
    <xf numFmtId="0" fontId="8" fillId="30" borderId="10" xfId="0" applyFont="1" applyFill="1" applyBorder="1" applyAlignment="1">
      <alignment horizontal="center"/>
    </xf>
    <xf numFmtId="0" fontId="8" fillId="31" borderId="10" xfId="0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/>
    </xf>
    <xf numFmtId="0" fontId="1" fillId="31" borderId="10" xfId="0" applyFont="1" applyFill="1" applyBorder="1" applyAlignment="1">
      <alignment/>
    </xf>
    <xf numFmtId="0" fontId="0" fillId="31" borderId="10" xfId="0" applyFill="1" applyBorder="1" applyAlignment="1">
      <alignment/>
    </xf>
    <xf numFmtId="0" fontId="8" fillId="31" borderId="10" xfId="0" applyFont="1" applyFill="1" applyBorder="1" applyAlignment="1">
      <alignment/>
    </xf>
    <xf numFmtId="0" fontId="0" fillId="31" borderId="10" xfId="0" applyFont="1" applyFill="1" applyBorder="1" applyAlignment="1">
      <alignment/>
    </xf>
    <xf numFmtId="0" fontId="19" fillId="32" borderId="10" xfId="0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16" fontId="47" fillId="32" borderId="10" xfId="0" applyNumberFormat="1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" fillId="30" borderId="10" xfId="0" applyFont="1" applyFill="1" applyBorder="1" applyAlignment="1">
      <alignment horizontal="center"/>
    </xf>
    <xf numFmtId="0" fontId="1" fillId="30" borderId="10" xfId="0" applyFont="1" applyFill="1" applyBorder="1" applyAlignment="1">
      <alignment/>
    </xf>
    <xf numFmtId="167" fontId="0" fillId="30" borderId="10" xfId="0" applyNumberFormat="1" applyFill="1" applyBorder="1" applyAlignment="1">
      <alignment horizontal="center"/>
    </xf>
    <xf numFmtId="16" fontId="0" fillId="31" borderId="10" xfId="0" applyNumberFormat="1" applyFill="1" applyBorder="1" applyAlignment="1">
      <alignment/>
    </xf>
    <xf numFmtId="0" fontId="0" fillId="31" borderId="17" xfId="0" applyFont="1" applyFill="1" applyBorder="1" applyAlignment="1">
      <alignment/>
    </xf>
    <xf numFmtId="0" fontId="49" fillId="32" borderId="17" xfId="0" applyFont="1" applyFill="1" applyBorder="1" applyAlignment="1">
      <alignment horizontal="left"/>
    </xf>
    <xf numFmtId="0" fontId="49" fillId="32" borderId="13" xfId="0" applyFont="1" applyFill="1" applyBorder="1" applyAlignment="1">
      <alignment horizontal="left"/>
    </xf>
    <xf numFmtId="0" fontId="49" fillId="32" borderId="18" xfId="0" applyFont="1" applyFill="1" applyBorder="1" applyAlignment="1">
      <alignment horizontal="left"/>
    </xf>
    <xf numFmtId="0" fontId="49" fillId="29" borderId="17" xfId="0" applyFont="1" applyFill="1" applyBorder="1" applyAlignment="1">
      <alignment horizontal="left"/>
    </xf>
    <xf numFmtId="0" fontId="49" fillId="29" borderId="13" xfId="0" applyFont="1" applyFill="1" applyBorder="1" applyAlignment="1">
      <alignment horizontal="left"/>
    </xf>
    <xf numFmtId="0" fontId="49" fillId="29" borderId="18" xfId="0" applyFont="1" applyFill="1" applyBorder="1" applyAlignment="1">
      <alignment horizontal="left"/>
    </xf>
    <xf numFmtId="0" fontId="49" fillId="29" borderId="19" xfId="0" applyFont="1" applyFill="1" applyBorder="1" applyAlignment="1">
      <alignment horizontal="left"/>
    </xf>
    <xf numFmtId="0" fontId="49" fillId="29" borderId="20" xfId="0" applyFont="1" applyFill="1" applyBorder="1" applyAlignment="1">
      <alignment horizontal="left"/>
    </xf>
    <xf numFmtId="0" fontId="49" fillId="29" borderId="2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96</xdr:row>
      <xdr:rowOff>114300</xdr:rowOff>
    </xdr:from>
    <xdr:to>
      <xdr:col>1</xdr:col>
      <xdr:colOff>180975</xdr:colOff>
      <xdr:row>97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0013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390525</xdr:colOff>
      <xdr:row>97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1049000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1762125</xdr:colOff>
      <xdr:row>82</xdr:row>
      <xdr:rowOff>142875</xdr:rowOff>
    </xdr:from>
    <xdr:to>
      <xdr:col>2</xdr:col>
      <xdr:colOff>619125</xdr:colOff>
      <xdr:row>90</xdr:row>
      <xdr:rowOff>19050</xdr:rowOff>
    </xdr:to>
    <xdr:pic>
      <xdr:nvPicPr>
        <xdr:cNvPr id="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8743950"/>
          <a:ext cx="114300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07"/>
  <sheetViews>
    <sheetView tabSelected="1" zoomScale="75" zoomScaleNormal="75" zoomScalePageLayoutView="0" workbookViewId="0" topLeftCell="A1">
      <pane ySplit="2" topLeftCell="A48" activePane="bottomLeft" state="frozen"/>
      <selection pane="topLeft" activeCell="A1" sqref="A1"/>
      <selection pane="bottomLeft" activeCell="AS86" sqref="AS86"/>
    </sheetView>
  </sheetViews>
  <sheetFormatPr defaultColWidth="9.00390625" defaultRowHeight="12.75"/>
  <cols>
    <col min="1" max="1" width="3.625" style="2" customWidth="1"/>
    <col min="2" max="2" width="30.00390625" style="2" bestFit="1" customWidth="1"/>
    <col min="3" max="3" width="11.625" style="2" customWidth="1"/>
    <col min="4" max="4" width="7.125" style="2" customWidth="1"/>
    <col min="5" max="5" width="6.375" style="2" customWidth="1"/>
    <col min="6" max="13" width="8.375" style="2" hidden="1" customWidth="1"/>
    <col min="14" max="14" width="9.25390625" style="2" hidden="1" customWidth="1"/>
    <col min="15" max="16" width="8.375" style="2" hidden="1" customWidth="1"/>
    <col min="17" max="21" width="9.125" style="2" hidden="1" customWidth="1"/>
    <col min="22" max="38" width="10.125" style="2" hidden="1" customWidth="1"/>
    <col min="39" max="39" width="8.625" style="2" hidden="1" customWidth="1"/>
    <col min="40" max="40" width="8.00390625" style="2" hidden="1" customWidth="1"/>
    <col min="41" max="42" width="8.375" style="2" customWidth="1"/>
    <col min="43" max="45" width="7.75390625" style="2" customWidth="1"/>
    <col min="46" max="46" width="6.375" style="2" customWidth="1"/>
    <col min="47" max="47" width="12.00390625" style="27" customWidth="1"/>
    <col min="48" max="48" width="10.875" style="27" customWidth="1"/>
    <col min="49" max="49" width="10.75390625" style="27" customWidth="1"/>
    <col min="50" max="50" width="8.25390625" style="2" hidden="1" customWidth="1"/>
    <col min="51" max="59" width="8.625" style="2" hidden="1" customWidth="1"/>
    <col min="60" max="60" width="8.00390625" style="2" hidden="1" customWidth="1"/>
    <col min="61" max="69" width="8.375" style="2" hidden="1" customWidth="1"/>
    <col min="70" max="70" width="9.375" style="2" customWidth="1"/>
    <col min="71" max="71" width="1.37890625" style="2" hidden="1" customWidth="1"/>
    <col min="72" max="72" width="0.12890625" style="2" customWidth="1"/>
    <col min="73" max="73" width="18.75390625" style="2" customWidth="1"/>
    <col min="74" max="74" width="16.00390625" style="2" customWidth="1"/>
    <col min="75" max="85" width="13.75390625" style="2" hidden="1" customWidth="1"/>
    <col min="86" max="86" width="11.25390625" style="2" customWidth="1"/>
    <col min="87" max="87" width="12.375" style="2" customWidth="1"/>
    <col min="88" max="88" width="23.125" style="2" customWidth="1"/>
    <col min="89" max="16384" width="9.125" style="2" customWidth="1"/>
  </cols>
  <sheetData>
    <row r="1" spans="5:85" s="6" customFormat="1" ht="12.75"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U1" s="25"/>
      <c r="AV1" s="25"/>
      <c r="AW1" s="25"/>
      <c r="BU1" s="7"/>
      <c r="BV1" s="8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88" s="70" customFormat="1" ht="92.25" customHeight="1">
      <c r="A2" s="63"/>
      <c r="B2" s="64" t="s">
        <v>0</v>
      </c>
      <c r="C2" s="65" t="s">
        <v>1</v>
      </c>
      <c r="D2" s="66" t="s">
        <v>2</v>
      </c>
      <c r="E2" s="66" t="s">
        <v>3</v>
      </c>
      <c r="F2" s="66" t="s">
        <v>4</v>
      </c>
      <c r="G2" s="66" t="s">
        <v>5</v>
      </c>
      <c r="H2" s="66" t="s">
        <v>6</v>
      </c>
      <c r="I2" s="66" t="s">
        <v>7</v>
      </c>
      <c r="J2" s="66" t="s">
        <v>8</v>
      </c>
      <c r="K2" s="66" t="s">
        <v>9</v>
      </c>
      <c r="L2" s="66" t="s">
        <v>10</v>
      </c>
      <c r="M2" s="66" t="s">
        <v>11</v>
      </c>
      <c r="N2" s="66" t="s">
        <v>12</v>
      </c>
      <c r="O2" s="66" t="s">
        <v>13</v>
      </c>
      <c r="P2" s="66" t="s">
        <v>14</v>
      </c>
      <c r="Q2" s="66" t="s">
        <v>15</v>
      </c>
      <c r="R2" s="66" t="s">
        <v>254</v>
      </c>
      <c r="S2" s="66" t="s">
        <v>263</v>
      </c>
      <c r="T2" s="66" t="s">
        <v>270</v>
      </c>
      <c r="U2" s="66" t="s">
        <v>277</v>
      </c>
      <c r="V2" s="67" t="s">
        <v>285</v>
      </c>
      <c r="W2" s="67" t="s">
        <v>288</v>
      </c>
      <c r="X2" s="67" t="s">
        <v>297</v>
      </c>
      <c r="Y2" s="67" t="s">
        <v>302</v>
      </c>
      <c r="Z2" s="67" t="s">
        <v>305</v>
      </c>
      <c r="AA2" s="67" t="s">
        <v>306</v>
      </c>
      <c r="AB2" s="67" t="s">
        <v>316</v>
      </c>
      <c r="AC2" s="67" t="s">
        <v>317</v>
      </c>
      <c r="AD2" s="67" t="s">
        <v>321</v>
      </c>
      <c r="AE2" s="67" t="s">
        <v>324</v>
      </c>
      <c r="AF2" s="67" t="s">
        <v>328</v>
      </c>
      <c r="AG2" s="67" t="s">
        <v>340</v>
      </c>
      <c r="AH2" s="67" t="s">
        <v>345</v>
      </c>
      <c r="AI2" s="67" t="s">
        <v>350</v>
      </c>
      <c r="AJ2" s="67" t="s">
        <v>351</v>
      </c>
      <c r="AK2" s="67" t="s">
        <v>352</v>
      </c>
      <c r="AL2" s="67" t="s">
        <v>356</v>
      </c>
      <c r="AM2" s="67">
        <v>40504</v>
      </c>
      <c r="AN2" s="67" t="s">
        <v>382</v>
      </c>
      <c r="AO2" s="67" t="s">
        <v>386</v>
      </c>
      <c r="AP2" s="67" t="s">
        <v>387</v>
      </c>
      <c r="AQ2" s="67" t="s">
        <v>388</v>
      </c>
      <c r="AR2" s="67" t="s">
        <v>395</v>
      </c>
      <c r="AS2" s="67" t="s">
        <v>404</v>
      </c>
      <c r="AT2" s="66" t="s">
        <v>16</v>
      </c>
      <c r="AU2" s="68" t="s">
        <v>17</v>
      </c>
      <c r="AV2" s="68" t="s">
        <v>18</v>
      </c>
      <c r="AW2" s="68" t="s">
        <v>19</v>
      </c>
      <c r="AX2" s="66" t="s">
        <v>20</v>
      </c>
      <c r="AY2" s="66"/>
      <c r="AZ2" s="66"/>
      <c r="BA2" s="66"/>
      <c r="BB2" s="66"/>
      <c r="BC2" s="66"/>
      <c r="BD2" s="66"/>
      <c r="BE2" s="66"/>
      <c r="BF2" s="66"/>
      <c r="BG2" s="66"/>
      <c r="BH2" s="66" t="s">
        <v>21</v>
      </c>
      <c r="BI2" s="66" t="s">
        <v>22</v>
      </c>
      <c r="BJ2" s="66" t="s">
        <v>23</v>
      </c>
      <c r="BK2" s="66" t="s">
        <v>24</v>
      </c>
      <c r="BL2" s="66" t="s">
        <v>25</v>
      </c>
      <c r="BM2" s="66" t="s">
        <v>26</v>
      </c>
      <c r="BN2" s="66" t="s">
        <v>27</v>
      </c>
      <c r="BO2" s="66" t="s">
        <v>28</v>
      </c>
      <c r="BP2" s="66" t="s">
        <v>29</v>
      </c>
      <c r="BQ2" s="66" t="s">
        <v>30</v>
      </c>
      <c r="BR2" s="66" t="s">
        <v>31</v>
      </c>
      <c r="BS2" s="66" t="s">
        <v>20</v>
      </c>
      <c r="BT2" s="66" t="s">
        <v>32</v>
      </c>
      <c r="BU2" s="66" t="s">
        <v>33</v>
      </c>
      <c r="BV2" s="66" t="s">
        <v>34</v>
      </c>
      <c r="BW2" s="69" t="s">
        <v>35</v>
      </c>
      <c r="BX2" s="69" t="s">
        <v>36</v>
      </c>
      <c r="BY2" s="69" t="s">
        <v>37</v>
      </c>
      <c r="BZ2" s="69" t="s">
        <v>38</v>
      </c>
      <c r="CA2" s="69" t="s">
        <v>39</v>
      </c>
      <c r="CB2" s="69" t="s">
        <v>40</v>
      </c>
      <c r="CC2" s="69" t="s">
        <v>41</v>
      </c>
      <c r="CD2" s="69" t="s">
        <v>42</v>
      </c>
      <c r="CE2" s="69" t="s">
        <v>43</v>
      </c>
      <c r="CF2" s="69" t="s">
        <v>44</v>
      </c>
      <c r="CG2" s="69" t="s">
        <v>45</v>
      </c>
      <c r="CH2" s="69" t="s">
        <v>46</v>
      </c>
      <c r="CI2" s="69" t="s">
        <v>47</v>
      </c>
      <c r="CJ2" s="69" t="s">
        <v>48</v>
      </c>
    </row>
    <row r="3" spans="1:88" ht="18.75">
      <c r="A3" s="76" t="s">
        <v>389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8"/>
    </row>
    <row r="4" spans="1:88" ht="12.75">
      <c r="A4" s="62">
        <v>1</v>
      </c>
      <c r="B4" s="61" t="s">
        <v>54</v>
      </c>
      <c r="C4" s="57">
        <v>36</v>
      </c>
      <c r="D4" s="57">
        <v>155</v>
      </c>
      <c r="E4" s="57">
        <v>94</v>
      </c>
      <c r="F4" s="36">
        <v>93</v>
      </c>
      <c r="G4" s="36">
        <v>93</v>
      </c>
      <c r="H4" s="36">
        <v>93</v>
      </c>
      <c r="I4" s="36">
        <v>93</v>
      </c>
      <c r="J4" s="36">
        <v>93</v>
      </c>
      <c r="K4" s="36">
        <v>93</v>
      </c>
      <c r="L4" s="36">
        <v>93</v>
      </c>
      <c r="M4" s="36">
        <v>92</v>
      </c>
      <c r="N4" s="36">
        <v>91.5</v>
      </c>
      <c r="O4" s="36">
        <v>91.5</v>
      </c>
      <c r="P4" s="36">
        <v>91</v>
      </c>
      <c r="Q4" s="36">
        <v>91.5</v>
      </c>
      <c r="R4" s="36">
        <v>91.3</v>
      </c>
      <c r="S4" s="36">
        <v>91</v>
      </c>
      <c r="T4" s="36">
        <v>91</v>
      </c>
      <c r="U4" s="36">
        <v>90.5</v>
      </c>
      <c r="V4" s="36">
        <v>90.2</v>
      </c>
      <c r="W4" s="36">
        <v>90</v>
      </c>
      <c r="X4" s="36">
        <v>90</v>
      </c>
      <c r="Y4" s="36">
        <v>90</v>
      </c>
      <c r="Z4" s="36">
        <v>90</v>
      </c>
      <c r="AA4" s="36">
        <v>90</v>
      </c>
      <c r="AB4" s="36">
        <v>90</v>
      </c>
      <c r="AC4" s="36">
        <v>88</v>
      </c>
      <c r="AD4" s="36">
        <v>88</v>
      </c>
      <c r="AE4" s="36">
        <v>88</v>
      </c>
      <c r="AF4" s="36">
        <v>90</v>
      </c>
      <c r="AG4" s="36">
        <v>89.5</v>
      </c>
      <c r="AH4" s="36">
        <v>90</v>
      </c>
      <c r="AI4" s="36"/>
      <c r="AJ4" s="36"/>
      <c r="AK4" s="36"/>
      <c r="AL4" s="36">
        <v>90</v>
      </c>
      <c r="AM4" s="36"/>
      <c r="AN4" s="36"/>
      <c r="AO4" s="57">
        <v>90</v>
      </c>
      <c r="AP4" s="57">
        <v>90</v>
      </c>
      <c r="AQ4" s="57">
        <v>90</v>
      </c>
      <c r="AR4" s="57">
        <v>95</v>
      </c>
      <c r="AS4" s="57">
        <v>93</v>
      </c>
      <c r="AT4" s="57">
        <v>45</v>
      </c>
      <c r="AU4" s="71">
        <f aca="true" t="shared" si="0" ref="AU4:AU18">E4-AT4</f>
        <v>49</v>
      </c>
      <c r="AV4" s="56">
        <v>2</v>
      </c>
      <c r="AW4" s="71">
        <f>AU4-AV4</f>
        <v>47</v>
      </c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3">
        <f>AV4/AU4</f>
        <v>0.04081632653061224</v>
      </c>
      <c r="BS4" s="59"/>
      <c r="BT4" s="58"/>
      <c r="BU4" s="59" t="s">
        <v>298</v>
      </c>
      <c r="BV4" s="59" t="s">
        <v>409</v>
      </c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60"/>
      <c r="CI4" s="60" t="s">
        <v>55</v>
      </c>
      <c r="CJ4" s="74">
        <v>40310</v>
      </c>
    </row>
    <row r="5" spans="1:88" ht="12.75">
      <c r="A5" s="62">
        <v>2</v>
      </c>
      <c r="B5" s="61" t="s">
        <v>56</v>
      </c>
      <c r="C5" s="57">
        <v>45</v>
      </c>
      <c r="D5" s="57">
        <v>171</v>
      </c>
      <c r="E5" s="57">
        <v>96.9</v>
      </c>
      <c r="F5" s="36"/>
      <c r="G5" s="36"/>
      <c r="H5" s="36"/>
      <c r="I5" s="36"/>
      <c r="J5" s="36"/>
      <c r="K5" s="36"/>
      <c r="L5" s="36"/>
      <c r="M5" s="36"/>
      <c r="N5" s="36">
        <v>96.9</v>
      </c>
      <c r="O5" s="36">
        <v>95.9</v>
      </c>
      <c r="P5" s="36">
        <v>95</v>
      </c>
      <c r="Q5" s="36">
        <v>94.5</v>
      </c>
      <c r="R5" s="36"/>
      <c r="S5" s="36">
        <v>93.9</v>
      </c>
      <c r="T5" s="36">
        <v>93.9</v>
      </c>
      <c r="U5" s="36">
        <v>93</v>
      </c>
      <c r="V5" s="36">
        <v>93</v>
      </c>
      <c r="W5" s="36">
        <v>93</v>
      </c>
      <c r="X5" s="36">
        <v>93</v>
      </c>
      <c r="Y5" s="36">
        <v>93</v>
      </c>
      <c r="Z5" s="36">
        <v>93</v>
      </c>
      <c r="AA5" s="36">
        <v>93</v>
      </c>
      <c r="AB5" s="36">
        <v>93</v>
      </c>
      <c r="AC5" s="36">
        <v>93</v>
      </c>
      <c r="AD5" s="36">
        <v>93</v>
      </c>
      <c r="AE5" s="36">
        <v>93</v>
      </c>
      <c r="AF5" s="36">
        <v>93</v>
      </c>
      <c r="AG5" s="36"/>
      <c r="AH5" s="36"/>
      <c r="AI5" s="36"/>
      <c r="AJ5" s="36"/>
      <c r="AK5" s="36"/>
      <c r="AL5" s="36"/>
      <c r="AM5" s="36"/>
      <c r="AN5" s="36"/>
      <c r="AO5" s="57">
        <v>93</v>
      </c>
      <c r="AP5" s="57">
        <v>93</v>
      </c>
      <c r="AQ5" s="57">
        <v>93</v>
      </c>
      <c r="AR5" s="57"/>
      <c r="AS5" s="57"/>
      <c r="AT5" s="57">
        <v>60</v>
      </c>
      <c r="AU5" s="71">
        <f t="shared" si="0"/>
        <v>36.900000000000006</v>
      </c>
      <c r="AV5" s="56">
        <f aca="true" t="shared" si="1" ref="AV5:AV16">E5-AQ5</f>
        <v>3.9000000000000057</v>
      </c>
      <c r="AW5" s="71">
        <f aca="true" t="shared" si="2" ref="AW5:AW16">AU5-AV5</f>
        <v>33</v>
      </c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3">
        <f aca="true" t="shared" si="3" ref="BR5:BR16">AV5/AU5</f>
        <v>0.10569105691056924</v>
      </c>
      <c r="BS5" s="59"/>
      <c r="BT5" s="58"/>
      <c r="BU5" s="59" t="s">
        <v>57</v>
      </c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60" t="s">
        <v>58</v>
      </c>
      <c r="CI5" s="60" t="s">
        <v>59</v>
      </c>
      <c r="CJ5" s="74">
        <v>40322</v>
      </c>
    </row>
    <row r="6" spans="1:88" ht="12.75" hidden="1">
      <c r="A6" s="62"/>
      <c r="B6" s="61" t="s">
        <v>60</v>
      </c>
      <c r="C6" s="57">
        <v>33</v>
      </c>
      <c r="D6" s="57">
        <v>154</v>
      </c>
      <c r="E6" s="57">
        <v>73</v>
      </c>
      <c r="F6" s="36"/>
      <c r="G6" s="36"/>
      <c r="H6" s="36"/>
      <c r="I6" s="36"/>
      <c r="J6" s="36"/>
      <c r="K6" s="36"/>
      <c r="L6" s="36"/>
      <c r="M6" s="36"/>
      <c r="N6" s="36">
        <v>73</v>
      </c>
      <c r="O6" s="36">
        <v>73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57"/>
      <c r="AP6" s="57"/>
      <c r="AQ6" s="57"/>
      <c r="AR6" s="57"/>
      <c r="AS6" s="57"/>
      <c r="AT6" s="57">
        <v>47</v>
      </c>
      <c r="AU6" s="71">
        <f t="shared" si="0"/>
        <v>26</v>
      </c>
      <c r="AV6" s="56">
        <f t="shared" si="1"/>
        <v>73</v>
      </c>
      <c r="AW6" s="71">
        <f t="shared" si="2"/>
        <v>-47</v>
      </c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3">
        <f t="shared" si="3"/>
        <v>2.8076923076923075</v>
      </c>
      <c r="BS6" s="59"/>
      <c r="BT6" s="58"/>
      <c r="BU6" s="59" t="s">
        <v>61</v>
      </c>
      <c r="BV6" s="59" t="s">
        <v>61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 t="s">
        <v>62</v>
      </c>
      <c r="CH6" s="60"/>
      <c r="CI6" s="60" t="s">
        <v>63</v>
      </c>
      <c r="CJ6" s="74">
        <v>40322</v>
      </c>
    </row>
    <row r="7" spans="1:88" ht="12.75">
      <c r="A7" s="62">
        <v>3</v>
      </c>
      <c r="B7" s="61" t="s">
        <v>228</v>
      </c>
      <c r="C7" s="57">
        <v>27</v>
      </c>
      <c r="D7" s="57">
        <v>172</v>
      </c>
      <c r="E7" s="57">
        <v>95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>
        <v>94</v>
      </c>
      <c r="U7" s="36">
        <v>93</v>
      </c>
      <c r="V7" s="36">
        <v>93</v>
      </c>
      <c r="W7" s="36">
        <v>93</v>
      </c>
      <c r="X7" s="36">
        <v>93</v>
      </c>
      <c r="Y7" s="36">
        <v>93</v>
      </c>
      <c r="Z7" s="36">
        <v>93</v>
      </c>
      <c r="AA7" s="36">
        <f>U7+1</f>
        <v>94</v>
      </c>
      <c r="AB7" s="36">
        <v>94</v>
      </c>
      <c r="AC7" s="36">
        <v>95</v>
      </c>
      <c r="AD7" s="36">
        <f>95+1</f>
        <v>96</v>
      </c>
      <c r="AE7" s="36">
        <f>96+1</f>
        <v>97</v>
      </c>
      <c r="AF7" s="36"/>
      <c r="AG7" s="36"/>
      <c r="AH7" s="36"/>
      <c r="AI7" s="36"/>
      <c r="AJ7" s="36"/>
      <c r="AK7" s="36"/>
      <c r="AL7" s="36"/>
      <c r="AM7" s="36"/>
      <c r="AN7" s="36"/>
      <c r="AO7" s="57">
        <v>97</v>
      </c>
      <c r="AP7" s="57">
        <v>97</v>
      </c>
      <c r="AQ7" s="57">
        <v>97</v>
      </c>
      <c r="AR7" s="57"/>
      <c r="AS7" s="57"/>
      <c r="AT7" s="57">
        <v>70</v>
      </c>
      <c r="AU7" s="71">
        <f t="shared" si="0"/>
        <v>25</v>
      </c>
      <c r="AV7" s="56">
        <f t="shared" si="1"/>
        <v>-2</v>
      </c>
      <c r="AW7" s="71">
        <f t="shared" si="2"/>
        <v>27</v>
      </c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3">
        <f t="shared" si="3"/>
        <v>-0.08</v>
      </c>
      <c r="BS7" s="59">
        <f>E7</f>
        <v>95</v>
      </c>
      <c r="BT7" s="58"/>
      <c r="BU7" s="59" t="s">
        <v>229</v>
      </c>
      <c r="BV7" s="59" t="s">
        <v>229</v>
      </c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60"/>
      <c r="CI7" s="60" t="s">
        <v>230</v>
      </c>
      <c r="CJ7" s="74">
        <v>40309</v>
      </c>
    </row>
    <row r="8" spans="1:88" ht="12.75" hidden="1">
      <c r="A8" s="62"/>
      <c r="B8" s="61" t="s">
        <v>64</v>
      </c>
      <c r="C8" s="57">
        <v>29</v>
      </c>
      <c r="D8" s="57">
        <v>160</v>
      </c>
      <c r="E8" s="57">
        <v>85</v>
      </c>
      <c r="F8" s="36"/>
      <c r="G8" s="36"/>
      <c r="H8" s="36"/>
      <c r="I8" s="36"/>
      <c r="J8" s="36"/>
      <c r="K8" s="36"/>
      <c r="L8" s="36"/>
      <c r="M8" s="36"/>
      <c r="N8" s="36"/>
      <c r="O8" s="36">
        <v>85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57"/>
      <c r="AP8" s="57"/>
      <c r="AQ8" s="57"/>
      <c r="AR8" s="57"/>
      <c r="AS8" s="57"/>
      <c r="AT8" s="57"/>
      <c r="AU8" s="71">
        <f t="shared" si="0"/>
        <v>85</v>
      </c>
      <c r="AV8" s="56">
        <f t="shared" si="1"/>
        <v>85</v>
      </c>
      <c r="AW8" s="71">
        <f t="shared" si="2"/>
        <v>0</v>
      </c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3">
        <f t="shared" si="3"/>
        <v>1</v>
      </c>
      <c r="BS8" s="59"/>
      <c r="BT8" s="58"/>
      <c r="BU8" s="59" t="s">
        <v>65</v>
      </c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60"/>
      <c r="CI8" s="60"/>
      <c r="CJ8" s="74"/>
    </row>
    <row r="9" spans="1:88" ht="12.75" hidden="1">
      <c r="A9" s="62"/>
      <c r="B9" s="61" t="s">
        <v>101</v>
      </c>
      <c r="C9" s="57">
        <v>34</v>
      </c>
      <c r="D9" s="57">
        <v>160</v>
      </c>
      <c r="E9" s="57">
        <v>72</v>
      </c>
      <c r="F9" s="36">
        <v>72</v>
      </c>
      <c r="G9" s="36">
        <v>72</v>
      </c>
      <c r="H9" s="36">
        <v>72</v>
      </c>
      <c r="I9" s="36">
        <v>72</v>
      </c>
      <c r="J9" s="36">
        <v>72</v>
      </c>
      <c r="K9" s="36">
        <v>72</v>
      </c>
      <c r="L9" s="36">
        <v>72</v>
      </c>
      <c r="M9" s="36">
        <v>72</v>
      </c>
      <c r="N9" s="36">
        <v>72</v>
      </c>
      <c r="O9" s="36">
        <v>72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57"/>
      <c r="AP9" s="57"/>
      <c r="AQ9" s="57"/>
      <c r="AR9" s="57"/>
      <c r="AS9" s="57"/>
      <c r="AT9" s="57">
        <v>60</v>
      </c>
      <c r="AU9" s="71">
        <f t="shared" si="0"/>
        <v>12</v>
      </c>
      <c r="AV9" s="56">
        <f t="shared" si="1"/>
        <v>72</v>
      </c>
      <c r="AW9" s="71">
        <f t="shared" si="2"/>
        <v>-60</v>
      </c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3">
        <f t="shared" si="3"/>
        <v>6</v>
      </c>
      <c r="BS9" s="59"/>
      <c r="BT9" s="58"/>
      <c r="BU9" s="59" t="s">
        <v>102</v>
      </c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60" t="s">
        <v>103</v>
      </c>
      <c r="CI9" s="60" t="s">
        <v>104</v>
      </c>
      <c r="CJ9" s="74" t="s">
        <v>53</v>
      </c>
    </row>
    <row r="10" spans="1:88" ht="12.75" hidden="1">
      <c r="A10" s="62"/>
      <c r="B10" s="61" t="s">
        <v>130</v>
      </c>
      <c r="C10" s="57">
        <v>41</v>
      </c>
      <c r="D10" s="57">
        <v>160</v>
      </c>
      <c r="E10" s="57">
        <v>69.5</v>
      </c>
      <c r="F10" s="36">
        <v>70.5</v>
      </c>
      <c r="G10" s="36">
        <v>70.5</v>
      </c>
      <c r="H10" s="36">
        <v>70.5</v>
      </c>
      <c r="I10" s="36">
        <v>70.5</v>
      </c>
      <c r="J10" s="36">
        <v>70.5</v>
      </c>
      <c r="K10" s="36">
        <v>70.5</v>
      </c>
      <c r="L10" s="36">
        <v>70.5</v>
      </c>
      <c r="M10" s="36">
        <v>70.5</v>
      </c>
      <c r="N10" s="36">
        <v>70.5</v>
      </c>
      <c r="O10" s="36">
        <v>70.5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57"/>
      <c r="AP10" s="57"/>
      <c r="AQ10" s="57"/>
      <c r="AR10" s="57"/>
      <c r="AS10" s="57"/>
      <c r="AT10" s="57">
        <v>60</v>
      </c>
      <c r="AU10" s="71">
        <f t="shared" si="0"/>
        <v>9.5</v>
      </c>
      <c r="AV10" s="56">
        <f t="shared" si="1"/>
        <v>69.5</v>
      </c>
      <c r="AW10" s="71">
        <f t="shared" si="2"/>
        <v>-60</v>
      </c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3">
        <f t="shared" si="3"/>
        <v>7.315789473684211</v>
      </c>
      <c r="BS10" s="59">
        <f>E10</f>
        <v>69.5</v>
      </c>
      <c r="BT10" s="58"/>
      <c r="BU10" s="59" t="s">
        <v>131</v>
      </c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60" t="s">
        <v>128</v>
      </c>
      <c r="CI10" s="60" t="s">
        <v>132</v>
      </c>
      <c r="CJ10" s="74" t="s">
        <v>53</v>
      </c>
    </row>
    <row r="11" spans="1:88" ht="12.75">
      <c r="A11" s="62">
        <v>4</v>
      </c>
      <c r="B11" s="61" t="s">
        <v>309</v>
      </c>
      <c r="C11" s="57">
        <v>27</v>
      </c>
      <c r="D11" s="57">
        <v>165</v>
      </c>
      <c r="E11" s="57">
        <v>82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>
        <v>81.2</v>
      </c>
      <c r="AB11" s="36">
        <v>81</v>
      </c>
      <c r="AC11" s="36">
        <v>80</v>
      </c>
      <c r="AD11" s="36">
        <v>80</v>
      </c>
      <c r="AE11" s="36">
        <v>79</v>
      </c>
      <c r="AF11" s="36">
        <v>79</v>
      </c>
      <c r="AG11" s="36">
        <v>79</v>
      </c>
      <c r="AH11" s="36"/>
      <c r="AI11" s="36">
        <v>79</v>
      </c>
      <c r="AJ11" s="36"/>
      <c r="AK11" s="36"/>
      <c r="AL11" s="36">
        <v>79</v>
      </c>
      <c r="AM11" s="36">
        <v>79</v>
      </c>
      <c r="AN11" s="36">
        <v>79</v>
      </c>
      <c r="AO11" s="57">
        <v>78</v>
      </c>
      <c r="AP11" s="57">
        <v>77</v>
      </c>
      <c r="AQ11" s="57">
        <v>77</v>
      </c>
      <c r="AR11" s="57">
        <v>77</v>
      </c>
      <c r="AS11" s="57"/>
      <c r="AT11" s="57">
        <v>60</v>
      </c>
      <c r="AU11" s="71">
        <f t="shared" si="0"/>
        <v>22</v>
      </c>
      <c r="AV11" s="56">
        <f t="shared" si="1"/>
        <v>5</v>
      </c>
      <c r="AW11" s="71">
        <f t="shared" si="2"/>
        <v>17</v>
      </c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3">
        <f t="shared" si="3"/>
        <v>0.22727272727272727</v>
      </c>
      <c r="BS11" s="59"/>
      <c r="BT11" s="58"/>
      <c r="BU11" s="59" t="s">
        <v>318</v>
      </c>
      <c r="BV11" s="59" t="s">
        <v>385</v>
      </c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60" t="s">
        <v>91</v>
      </c>
      <c r="CI11" s="60" t="s">
        <v>319</v>
      </c>
      <c r="CJ11" s="74"/>
    </row>
    <row r="12" spans="1:88" ht="12.75">
      <c r="A12" s="62">
        <v>5</v>
      </c>
      <c r="B12" s="61" t="s">
        <v>98</v>
      </c>
      <c r="C12" s="57">
        <v>28</v>
      </c>
      <c r="D12" s="57">
        <v>153</v>
      </c>
      <c r="E12" s="57">
        <v>67.5</v>
      </c>
      <c r="F12" s="36">
        <v>67.5</v>
      </c>
      <c r="G12" s="36">
        <v>67.5</v>
      </c>
      <c r="H12" s="36">
        <v>67.5</v>
      </c>
      <c r="I12" s="36">
        <v>67.5</v>
      </c>
      <c r="J12" s="36">
        <v>67.5</v>
      </c>
      <c r="K12" s="36">
        <v>67.5</v>
      </c>
      <c r="L12" s="36">
        <v>67.5</v>
      </c>
      <c r="M12" s="36">
        <v>67.5</v>
      </c>
      <c r="N12" s="36">
        <v>67</v>
      </c>
      <c r="O12" s="36">
        <v>65</v>
      </c>
      <c r="P12" s="36">
        <v>65</v>
      </c>
      <c r="Q12" s="36">
        <v>66</v>
      </c>
      <c r="R12" s="36">
        <v>65</v>
      </c>
      <c r="S12" s="36">
        <v>65</v>
      </c>
      <c r="T12" s="36">
        <v>65</v>
      </c>
      <c r="U12" s="36">
        <v>64</v>
      </c>
      <c r="V12" s="36">
        <v>64</v>
      </c>
      <c r="W12" s="36">
        <v>64</v>
      </c>
      <c r="X12" s="36"/>
      <c r="Y12" s="36"/>
      <c r="Z12" s="36">
        <v>67</v>
      </c>
      <c r="AA12" s="36">
        <f>Z12+1</f>
        <v>68</v>
      </c>
      <c r="AB12" s="36">
        <v>69</v>
      </c>
      <c r="AC12" s="36">
        <v>69</v>
      </c>
      <c r="AD12" s="36">
        <v>69</v>
      </c>
      <c r="AE12" s="36">
        <f>AD12+1</f>
        <v>70</v>
      </c>
      <c r="AF12" s="36">
        <v>70</v>
      </c>
      <c r="AG12" s="36"/>
      <c r="AH12" s="36"/>
      <c r="AI12" s="36"/>
      <c r="AJ12" s="36"/>
      <c r="AK12" s="36"/>
      <c r="AL12" s="36">
        <v>70</v>
      </c>
      <c r="AM12" s="36">
        <v>70</v>
      </c>
      <c r="AN12" s="36">
        <v>68</v>
      </c>
      <c r="AO12" s="57">
        <v>68</v>
      </c>
      <c r="AP12" s="57">
        <v>68</v>
      </c>
      <c r="AQ12" s="57">
        <v>68</v>
      </c>
      <c r="AR12" s="57"/>
      <c r="AS12" s="57"/>
      <c r="AT12" s="57">
        <v>55</v>
      </c>
      <c r="AU12" s="71">
        <f t="shared" si="0"/>
        <v>12.5</v>
      </c>
      <c r="AV12" s="56">
        <f t="shared" si="1"/>
        <v>-0.5</v>
      </c>
      <c r="AW12" s="71">
        <f t="shared" si="2"/>
        <v>13</v>
      </c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3">
        <f t="shared" si="3"/>
        <v>-0.04</v>
      </c>
      <c r="BS12" s="59"/>
      <c r="BT12" s="58"/>
      <c r="BU12" s="59" t="s">
        <v>99</v>
      </c>
      <c r="BV12" s="59" t="s">
        <v>255</v>
      </c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60"/>
      <c r="CI12" s="60" t="s">
        <v>100</v>
      </c>
      <c r="CJ12" s="74">
        <v>40304</v>
      </c>
    </row>
    <row r="13" spans="1:88" ht="12.75">
      <c r="A13" s="62">
        <v>6</v>
      </c>
      <c r="B13" s="61" t="s">
        <v>49</v>
      </c>
      <c r="C13" s="57">
        <v>22</v>
      </c>
      <c r="D13" s="57">
        <v>170</v>
      </c>
      <c r="E13" s="57">
        <v>99.4</v>
      </c>
      <c r="F13" s="36">
        <v>95</v>
      </c>
      <c r="G13" s="36">
        <v>94.8</v>
      </c>
      <c r="H13" s="36">
        <v>94</v>
      </c>
      <c r="I13" s="36">
        <v>95</v>
      </c>
      <c r="J13" s="36">
        <v>93.4</v>
      </c>
      <c r="K13" s="36">
        <v>92.5</v>
      </c>
      <c r="L13" s="36">
        <v>91.8</v>
      </c>
      <c r="M13" s="36">
        <v>92</v>
      </c>
      <c r="N13" s="36">
        <v>92</v>
      </c>
      <c r="O13" s="36">
        <v>91</v>
      </c>
      <c r="P13" s="36">
        <v>91</v>
      </c>
      <c r="Q13" s="36">
        <v>90.3</v>
      </c>
      <c r="R13" s="36">
        <v>90.4</v>
      </c>
      <c r="S13" s="36">
        <v>89.7</v>
      </c>
      <c r="T13" s="36">
        <v>87.7</v>
      </c>
      <c r="U13" s="36">
        <v>85.5</v>
      </c>
      <c r="V13" s="36">
        <v>85.5</v>
      </c>
      <c r="W13" s="36">
        <v>85.5</v>
      </c>
      <c r="X13" s="36">
        <v>85.5</v>
      </c>
      <c r="Y13" s="36">
        <v>85.5</v>
      </c>
      <c r="Z13" s="36">
        <v>85.5</v>
      </c>
      <c r="AA13" s="36">
        <v>85</v>
      </c>
      <c r="AB13" s="36">
        <v>85</v>
      </c>
      <c r="AC13" s="36">
        <v>85</v>
      </c>
      <c r="AD13" s="36">
        <v>84.5</v>
      </c>
      <c r="AE13" s="36">
        <v>87.8</v>
      </c>
      <c r="AF13" s="36">
        <v>84</v>
      </c>
      <c r="AG13" s="36">
        <v>84</v>
      </c>
      <c r="AH13" s="36">
        <v>83.7</v>
      </c>
      <c r="AI13" s="36">
        <v>84</v>
      </c>
      <c r="AJ13" s="36">
        <v>83.8</v>
      </c>
      <c r="AK13" s="36">
        <v>83.6</v>
      </c>
      <c r="AL13" s="36">
        <v>83.5</v>
      </c>
      <c r="AM13" s="36"/>
      <c r="AN13" s="36"/>
      <c r="AO13" s="57">
        <v>83.5</v>
      </c>
      <c r="AP13" s="57">
        <v>83.5</v>
      </c>
      <c r="AQ13" s="57">
        <v>83.5</v>
      </c>
      <c r="AR13" s="57"/>
      <c r="AS13" s="57"/>
      <c r="AT13" s="57">
        <v>70</v>
      </c>
      <c r="AU13" s="71">
        <f t="shared" si="0"/>
        <v>29.400000000000006</v>
      </c>
      <c r="AV13" s="56">
        <f t="shared" si="1"/>
        <v>15.900000000000006</v>
      </c>
      <c r="AW13" s="71">
        <f t="shared" si="2"/>
        <v>13.5</v>
      </c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3">
        <f t="shared" si="3"/>
        <v>0.5408163265306123</v>
      </c>
      <c r="BS13" s="59">
        <f>E13</f>
        <v>99.4</v>
      </c>
      <c r="BT13" s="58">
        <f>AK13-AJ13</f>
        <v>-0.20000000000000284</v>
      </c>
      <c r="BU13" s="59" t="s">
        <v>50</v>
      </c>
      <c r="BV13" s="59" t="s">
        <v>300</v>
      </c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60" t="s">
        <v>51</v>
      </c>
      <c r="CI13" s="60" t="s">
        <v>52</v>
      </c>
      <c r="CJ13" s="74" t="s">
        <v>53</v>
      </c>
    </row>
    <row r="14" spans="1:88" ht="12.75">
      <c r="A14" s="62">
        <v>7</v>
      </c>
      <c r="B14" s="61" t="s">
        <v>313</v>
      </c>
      <c r="C14" s="57">
        <v>25</v>
      </c>
      <c r="D14" s="57">
        <v>165</v>
      </c>
      <c r="E14" s="57">
        <v>70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>
        <v>70</v>
      </c>
      <c r="AB14" s="36">
        <v>70</v>
      </c>
      <c r="AC14" s="36">
        <v>71</v>
      </c>
      <c r="AD14" s="36">
        <v>69</v>
      </c>
      <c r="AE14" s="36">
        <v>69</v>
      </c>
      <c r="AF14" s="36">
        <v>68.5</v>
      </c>
      <c r="AG14" s="36"/>
      <c r="AH14" s="36"/>
      <c r="AI14" s="36"/>
      <c r="AJ14" s="36"/>
      <c r="AK14" s="36"/>
      <c r="AL14" s="36"/>
      <c r="AM14" s="36"/>
      <c r="AN14" s="36"/>
      <c r="AO14" s="57">
        <v>68.5</v>
      </c>
      <c r="AP14" s="57">
        <v>68.5</v>
      </c>
      <c r="AQ14" s="57">
        <v>68.5</v>
      </c>
      <c r="AR14" s="57"/>
      <c r="AS14" s="57"/>
      <c r="AT14" s="57">
        <v>57</v>
      </c>
      <c r="AU14" s="71">
        <f t="shared" si="0"/>
        <v>13</v>
      </c>
      <c r="AV14" s="56">
        <f t="shared" si="1"/>
        <v>1.5</v>
      </c>
      <c r="AW14" s="71">
        <f t="shared" si="2"/>
        <v>11.5</v>
      </c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3">
        <f t="shared" si="3"/>
        <v>0.11538461538461539</v>
      </c>
      <c r="BS14" s="59"/>
      <c r="BT14" s="58"/>
      <c r="BU14" s="59" t="s">
        <v>323</v>
      </c>
      <c r="BV14" s="59" t="s">
        <v>334</v>
      </c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60" t="s">
        <v>314</v>
      </c>
      <c r="CI14" s="60" t="s">
        <v>315</v>
      </c>
      <c r="CJ14" s="74">
        <v>40415</v>
      </c>
    </row>
    <row r="15" spans="1:88" ht="12.75">
      <c r="A15" s="62"/>
      <c r="B15" s="61" t="s">
        <v>405</v>
      </c>
      <c r="C15" s="57">
        <v>38</v>
      </c>
      <c r="D15" s="57">
        <v>168</v>
      </c>
      <c r="E15" s="57">
        <v>68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57"/>
      <c r="AP15" s="57"/>
      <c r="AQ15" s="57"/>
      <c r="AR15" s="57"/>
      <c r="AS15" s="57"/>
      <c r="AT15" s="57">
        <v>58</v>
      </c>
      <c r="AU15" s="71">
        <f t="shared" si="0"/>
        <v>10</v>
      </c>
      <c r="AV15" s="56"/>
      <c r="AW15" s="71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3"/>
      <c r="BS15" s="59"/>
      <c r="BT15" s="58"/>
      <c r="BU15" s="59" t="s">
        <v>406</v>
      </c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60" t="s">
        <v>314</v>
      </c>
      <c r="CI15" s="60" t="s">
        <v>407</v>
      </c>
      <c r="CJ15" s="74" t="s">
        <v>408</v>
      </c>
    </row>
    <row r="16" spans="1:88" ht="12.75">
      <c r="A16" s="62">
        <v>8</v>
      </c>
      <c r="B16" s="61" t="s">
        <v>89</v>
      </c>
      <c r="C16" s="57">
        <v>28</v>
      </c>
      <c r="D16" s="57">
        <v>172</v>
      </c>
      <c r="E16" s="57">
        <v>86</v>
      </c>
      <c r="F16" s="36">
        <v>86</v>
      </c>
      <c r="G16" s="36">
        <v>86</v>
      </c>
      <c r="H16" s="36">
        <v>84</v>
      </c>
      <c r="I16" s="36">
        <v>85</v>
      </c>
      <c r="J16" s="36">
        <v>85</v>
      </c>
      <c r="K16" s="36">
        <v>85</v>
      </c>
      <c r="L16" s="36">
        <v>85</v>
      </c>
      <c r="M16" s="36">
        <v>85</v>
      </c>
      <c r="N16" s="36">
        <v>85</v>
      </c>
      <c r="O16" s="36">
        <v>85</v>
      </c>
      <c r="P16" s="36">
        <v>85</v>
      </c>
      <c r="Q16" s="36">
        <v>85</v>
      </c>
      <c r="R16" s="36">
        <v>85</v>
      </c>
      <c r="S16" s="36">
        <v>85</v>
      </c>
      <c r="T16" s="36">
        <v>85</v>
      </c>
      <c r="U16" s="36">
        <v>84</v>
      </c>
      <c r="V16" s="36">
        <v>84</v>
      </c>
      <c r="W16" s="36">
        <v>84</v>
      </c>
      <c r="X16" s="36">
        <v>84</v>
      </c>
      <c r="Y16" s="36">
        <v>85</v>
      </c>
      <c r="Z16" s="36">
        <v>85</v>
      </c>
      <c r="AA16" s="36">
        <v>85</v>
      </c>
      <c r="AB16" s="36">
        <v>85</v>
      </c>
      <c r="AC16" s="36">
        <v>86</v>
      </c>
      <c r="AD16" s="36">
        <v>86</v>
      </c>
      <c r="AE16" s="36">
        <v>86</v>
      </c>
      <c r="AF16" s="36">
        <v>86</v>
      </c>
      <c r="AG16" s="36"/>
      <c r="AH16" s="36"/>
      <c r="AI16" s="36"/>
      <c r="AJ16" s="36"/>
      <c r="AK16" s="36"/>
      <c r="AL16" s="36">
        <v>87</v>
      </c>
      <c r="AM16" s="36">
        <v>87</v>
      </c>
      <c r="AN16" s="36">
        <v>86.5</v>
      </c>
      <c r="AO16" s="57">
        <v>86</v>
      </c>
      <c r="AP16" s="57">
        <v>86</v>
      </c>
      <c r="AQ16" s="57">
        <v>86</v>
      </c>
      <c r="AR16" s="57"/>
      <c r="AS16" s="57"/>
      <c r="AT16" s="57">
        <v>75</v>
      </c>
      <c r="AU16" s="71">
        <f t="shared" si="0"/>
        <v>11</v>
      </c>
      <c r="AV16" s="56">
        <f t="shared" si="1"/>
        <v>0</v>
      </c>
      <c r="AW16" s="71">
        <f t="shared" si="2"/>
        <v>11</v>
      </c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3">
        <f t="shared" si="3"/>
        <v>0</v>
      </c>
      <c r="BS16" s="59">
        <f>E16</f>
        <v>86</v>
      </c>
      <c r="BT16" s="58"/>
      <c r="BU16" s="59" t="s">
        <v>90</v>
      </c>
      <c r="BV16" s="59" t="s">
        <v>361</v>
      </c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60" t="s">
        <v>91</v>
      </c>
      <c r="CI16" s="60" t="s">
        <v>92</v>
      </c>
      <c r="CJ16" s="74" t="s">
        <v>53</v>
      </c>
    </row>
    <row r="17" spans="1:88" ht="12.75" hidden="1">
      <c r="A17" s="9">
        <v>9</v>
      </c>
      <c r="B17" s="10" t="s">
        <v>231</v>
      </c>
      <c r="C17" s="14">
        <v>38</v>
      </c>
      <c r="D17" s="14">
        <v>160</v>
      </c>
      <c r="E17" s="14">
        <v>73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36"/>
      <c r="AC17" s="36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14">
        <v>55</v>
      </c>
      <c r="AU17" s="15">
        <f t="shared" si="0"/>
        <v>18</v>
      </c>
      <c r="AV17" s="24"/>
      <c r="AW17" s="15">
        <f>AU17-AV17</f>
        <v>18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16">
        <f>AV17/AU17</f>
        <v>0</v>
      </c>
      <c r="BS17" s="1"/>
      <c r="BT17" s="15"/>
      <c r="BU17" s="5"/>
      <c r="BV17" s="5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20"/>
      <c r="CH17" s="9"/>
      <c r="CI17" s="17"/>
      <c r="CJ17" s="22" t="s">
        <v>53</v>
      </c>
    </row>
    <row r="18" spans="1:88" ht="12.75">
      <c r="A18" s="62">
        <v>9</v>
      </c>
      <c r="B18" s="61" t="s">
        <v>83</v>
      </c>
      <c r="C18" s="57">
        <v>28</v>
      </c>
      <c r="D18" s="57">
        <v>165</v>
      </c>
      <c r="E18" s="57">
        <v>73</v>
      </c>
      <c r="F18" s="36">
        <v>71</v>
      </c>
      <c r="G18" s="36">
        <v>70</v>
      </c>
      <c r="H18" s="36">
        <v>71</v>
      </c>
      <c r="I18" s="36">
        <v>70.5</v>
      </c>
      <c r="J18" s="36">
        <v>70.5</v>
      </c>
      <c r="K18" s="36">
        <v>70</v>
      </c>
      <c r="L18" s="36">
        <v>71</v>
      </c>
      <c r="M18" s="36">
        <v>71</v>
      </c>
      <c r="N18" s="36">
        <v>71</v>
      </c>
      <c r="O18" s="36">
        <v>72</v>
      </c>
      <c r="P18" s="36">
        <v>68.6</v>
      </c>
      <c r="Q18" s="36">
        <v>67.9</v>
      </c>
      <c r="R18" s="36">
        <v>66.4</v>
      </c>
      <c r="S18" s="36">
        <v>67</v>
      </c>
      <c r="T18" s="36">
        <v>65.1</v>
      </c>
      <c r="U18" s="36">
        <v>66.5</v>
      </c>
      <c r="V18" s="36">
        <v>67.8</v>
      </c>
      <c r="W18" s="36">
        <v>68</v>
      </c>
      <c r="X18" s="36">
        <v>68</v>
      </c>
      <c r="Y18" s="36">
        <v>67.5</v>
      </c>
      <c r="Z18" s="36">
        <v>68</v>
      </c>
      <c r="AA18" s="36">
        <v>68</v>
      </c>
      <c r="AB18" s="36">
        <v>67.7</v>
      </c>
      <c r="AC18" s="36">
        <v>67.7</v>
      </c>
      <c r="AD18" s="36">
        <v>66</v>
      </c>
      <c r="AE18" s="36">
        <v>63.7</v>
      </c>
      <c r="AF18" s="36">
        <v>64.7</v>
      </c>
      <c r="AG18" s="36">
        <v>63.2</v>
      </c>
      <c r="AH18" s="36">
        <v>62.1</v>
      </c>
      <c r="AI18" s="36">
        <v>62.6</v>
      </c>
      <c r="AJ18" s="36">
        <v>64</v>
      </c>
      <c r="AK18" s="36">
        <v>63.5</v>
      </c>
      <c r="AL18" s="36"/>
      <c r="AM18" s="36"/>
      <c r="AN18" s="36"/>
      <c r="AO18" s="57">
        <v>63.5</v>
      </c>
      <c r="AP18" s="57">
        <v>66.5</v>
      </c>
      <c r="AQ18" s="57">
        <v>68.5</v>
      </c>
      <c r="AR18" s="57"/>
      <c r="AS18" s="57"/>
      <c r="AT18" s="57">
        <v>58</v>
      </c>
      <c r="AU18" s="71">
        <f t="shared" si="0"/>
        <v>15</v>
      </c>
      <c r="AV18" s="56">
        <f>E18-AQ18</f>
        <v>4.5</v>
      </c>
      <c r="AW18" s="71">
        <f>AU18-AV18</f>
        <v>10.5</v>
      </c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3">
        <f>AV18/AU18</f>
        <v>0.3</v>
      </c>
      <c r="BS18" s="59">
        <f>E18</f>
        <v>73</v>
      </c>
      <c r="BT18" s="58">
        <f>AK18-AJ18</f>
        <v>-0.5</v>
      </c>
      <c r="BU18" s="59" t="s">
        <v>84</v>
      </c>
      <c r="BV18" s="59" t="s">
        <v>272</v>
      </c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 t="s">
        <v>85</v>
      </c>
      <c r="CH18" s="60" t="s">
        <v>86</v>
      </c>
      <c r="CI18" s="60" t="s">
        <v>87</v>
      </c>
      <c r="CJ18" s="74" t="s">
        <v>53</v>
      </c>
    </row>
    <row r="19" spans="1:88" ht="18.75">
      <c r="A19" s="79" t="s">
        <v>390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1"/>
    </row>
    <row r="20" spans="1:88" ht="12.75">
      <c r="A20" s="62">
        <v>10</v>
      </c>
      <c r="B20" s="61" t="s">
        <v>248</v>
      </c>
      <c r="C20" s="57">
        <v>21</v>
      </c>
      <c r="D20" s="57">
        <v>164</v>
      </c>
      <c r="E20" s="57">
        <v>62.1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>
        <v>62.1</v>
      </c>
      <c r="Q20" s="36">
        <v>61.1</v>
      </c>
      <c r="R20" s="36"/>
      <c r="S20" s="36">
        <v>60.4</v>
      </c>
      <c r="T20" s="36">
        <v>60.4</v>
      </c>
      <c r="U20" s="36">
        <v>60.4</v>
      </c>
      <c r="V20" s="36">
        <v>60.7</v>
      </c>
      <c r="W20" s="36">
        <v>60.7</v>
      </c>
      <c r="X20" s="36">
        <v>60.07</v>
      </c>
      <c r="Y20" s="36">
        <v>60.7</v>
      </c>
      <c r="Z20" s="36">
        <v>60.7</v>
      </c>
      <c r="AA20" s="36">
        <f>V20+1</f>
        <v>61.7</v>
      </c>
      <c r="AB20" s="36">
        <v>61.7</v>
      </c>
      <c r="AC20" s="36">
        <v>62.7</v>
      </c>
      <c r="AD20" s="36">
        <f>62.7+1</f>
        <v>63.7</v>
      </c>
      <c r="AE20" s="36">
        <f>63.7+1</f>
        <v>64.7</v>
      </c>
      <c r="AF20" s="36"/>
      <c r="AG20" s="36"/>
      <c r="AH20" s="36"/>
      <c r="AI20" s="36"/>
      <c r="AJ20" s="36"/>
      <c r="AK20" s="36"/>
      <c r="AL20" s="36"/>
      <c r="AM20" s="36"/>
      <c r="AN20" s="36"/>
      <c r="AO20" s="57">
        <v>64.7</v>
      </c>
      <c r="AP20" s="57">
        <v>64.7</v>
      </c>
      <c r="AQ20" s="57">
        <v>64.7</v>
      </c>
      <c r="AR20" s="57"/>
      <c r="AS20" s="57"/>
      <c r="AT20" s="57">
        <v>55</v>
      </c>
      <c r="AU20" s="71">
        <f aca="true" t="shared" si="4" ref="AU20:AU39">E20-AT20</f>
        <v>7.100000000000001</v>
      </c>
      <c r="AV20" s="56">
        <f aca="true" t="shared" si="5" ref="AV20:AV39">E20-AQ20</f>
        <v>-2.6000000000000014</v>
      </c>
      <c r="AW20" s="71">
        <f aca="true" t="shared" si="6" ref="AW20:AW38">AU20-AV20</f>
        <v>9.700000000000003</v>
      </c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3">
        <f aca="true" t="shared" si="7" ref="BR20:BR38">AV20/AU20</f>
        <v>-0.36619718309859167</v>
      </c>
      <c r="BS20" s="59"/>
      <c r="BT20" s="58"/>
      <c r="BU20" s="59" t="s">
        <v>286</v>
      </c>
      <c r="BV20" s="59" t="s">
        <v>275</v>
      </c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60" t="s">
        <v>249</v>
      </c>
      <c r="CI20" s="60" t="s">
        <v>250</v>
      </c>
      <c r="CJ20" s="74">
        <v>40337</v>
      </c>
    </row>
    <row r="21" spans="1:88" ht="12.75" hidden="1">
      <c r="A21" s="62"/>
      <c r="B21" s="61" t="s">
        <v>105</v>
      </c>
      <c r="C21" s="57"/>
      <c r="D21" s="57">
        <v>165</v>
      </c>
      <c r="E21" s="57">
        <v>86</v>
      </c>
      <c r="F21" s="36">
        <v>86</v>
      </c>
      <c r="G21" s="36">
        <v>86</v>
      </c>
      <c r="H21" s="36">
        <v>86</v>
      </c>
      <c r="I21" s="36">
        <v>86</v>
      </c>
      <c r="J21" s="36">
        <v>86</v>
      </c>
      <c r="K21" s="36">
        <v>86</v>
      </c>
      <c r="L21" s="36">
        <v>86</v>
      </c>
      <c r="M21" s="36">
        <v>86</v>
      </c>
      <c r="N21" s="36">
        <v>86</v>
      </c>
      <c r="O21" s="36">
        <v>86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57"/>
      <c r="AP21" s="57"/>
      <c r="AQ21" s="57"/>
      <c r="AR21" s="57"/>
      <c r="AS21" s="57"/>
      <c r="AT21" s="57">
        <v>76</v>
      </c>
      <c r="AU21" s="71">
        <f t="shared" si="4"/>
        <v>10</v>
      </c>
      <c r="AV21" s="56">
        <f t="shared" si="5"/>
        <v>86</v>
      </c>
      <c r="AW21" s="71">
        <f t="shared" si="6"/>
        <v>-76</v>
      </c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3">
        <f t="shared" si="7"/>
        <v>8.6</v>
      </c>
      <c r="BS21" s="59"/>
      <c r="BT21" s="58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60"/>
      <c r="CI21" s="60"/>
      <c r="CJ21" s="74">
        <v>40310</v>
      </c>
    </row>
    <row r="22" spans="1:88" ht="12.75" hidden="1">
      <c r="A22" s="62"/>
      <c r="B22" s="61" t="s">
        <v>106</v>
      </c>
      <c r="C22" s="57">
        <v>22</v>
      </c>
      <c r="D22" s="57">
        <v>163</v>
      </c>
      <c r="E22" s="57">
        <v>64</v>
      </c>
      <c r="F22" s="36">
        <v>64</v>
      </c>
      <c r="G22" s="36">
        <v>64</v>
      </c>
      <c r="H22" s="36">
        <v>64</v>
      </c>
      <c r="I22" s="36">
        <v>64</v>
      </c>
      <c r="J22" s="36">
        <v>64</v>
      </c>
      <c r="K22" s="36">
        <v>64</v>
      </c>
      <c r="L22" s="36">
        <v>64</v>
      </c>
      <c r="M22" s="36">
        <v>64</v>
      </c>
      <c r="N22" s="36">
        <v>64</v>
      </c>
      <c r="O22" s="36">
        <v>64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57"/>
      <c r="AP22" s="57"/>
      <c r="AQ22" s="57"/>
      <c r="AR22" s="57"/>
      <c r="AS22" s="57"/>
      <c r="AT22" s="57">
        <v>54</v>
      </c>
      <c r="AU22" s="71">
        <f t="shared" si="4"/>
        <v>10</v>
      </c>
      <c r="AV22" s="56">
        <f t="shared" si="5"/>
        <v>64</v>
      </c>
      <c r="AW22" s="71">
        <f t="shared" si="6"/>
        <v>-54</v>
      </c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3">
        <f t="shared" si="7"/>
        <v>6.4</v>
      </c>
      <c r="BS22" s="59"/>
      <c r="BT22" s="58"/>
      <c r="BU22" s="59" t="s">
        <v>107</v>
      </c>
      <c r="BV22" s="59" t="s">
        <v>107</v>
      </c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 t="s">
        <v>108</v>
      </c>
      <c r="CH22" s="60"/>
      <c r="CI22" s="60" t="s">
        <v>109</v>
      </c>
      <c r="CJ22" s="74">
        <v>40310</v>
      </c>
    </row>
    <row r="23" spans="1:88" ht="12.75">
      <c r="A23" s="62">
        <v>11</v>
      </c>
      <c r="B23" s="61" t="s">
        <v>279</v>
      </c>
      <c r="C23" s="57">
        <v>23</v>
      </c>
      <c r="D23" s="57">
        <v>165</v>
      </c>
      <c r="E23" s="57">
        <v>64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>
        <v>64</v>
      </c>
      <c r="V23" s="36">
        <v>64</v>
      </c>
      <c r="W23" s="36">
        <v>64</v>
      </c>
      <c r="X23" s="36">
        <v>62.6</v>
      </c>
      <c r="Y23" s="36">
        <v>62.6</v>
      </c>
      <c r="Z23" s="36">
        <v>62.6</v>
      </c>
      <c r="AA23" s="36">
        <f>X23+1</f>
        <v>63.6</v>
      </c>
      <c r="AB23" s="36">
        <v>63.6</v>
      </c>
      <c r="AC23" s="36">
        <v>64</v>
      </c>
      <c r="AD23" s="36">
        <f>64+1</f>
        <v>65</v>
      </c>
      <c r="AE23" s="36">
        <f>65+1</f>
        <v>66</v>
      </c>
      <c r="AF23" s="36"/>
      <c r="AG23" s="36"/>
      <c r="AH23" s="36"/>
      <c r="AI23" s="36"/>
      <c r="AJ23" s="36"/>
      <c r="AK23" s="36"/>
      <c r="AL23" s="36"/>
      <c r="AM23" s="36"/>
      <c r="AN23" s="36"/>
      <c r="AO23" s="57">
        <f>65+1</f>
        <v>66</v>
      </c>
      <c r="AP23" s="57">
        <f>65+1</f>
        <v>66</v>
      </c>
      <c r="AQ23" s="57">
        <f>65+1</f>
        <v>66</v>
      </c>
      <c r="AR23" s="57"/>
      <c r="AS23" s="57"/>
      <c r="AT23" s="57">
        <v>57</v>
      </c>
      <c r="AU23" s="71">
        <f t="shared" si="4"/>
        <v>7</v>
      </c>
      <c r="AV23" s="56">
        <f t="shared" si="5"/>
        <v>-2</v>
      </c>
      <c r="AW23" s="71">
        <f t="shared" si="6"/>
        <v>9</v>
      </c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3">
        <f t="shared" si="7"/>
        <v>-0.2857142857142857</v>
      </c>
      <c r="BS23" s="59"/>
      <c r="BT23" s="58"/>
      <c r="BU23" s="59" t="s">
        <v>282</v>
      </c>
      <c r="BV23" s="59" t="s">
        <v>282</v>
      </c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60" t="s">
        <v>280</v>
      </c>
      <c r="CI23" s="60" t="s">
        <v>281</v>
      </c>
      <c r="CJ23" s="74">
        <v>40371</v>
      </c>
    </row>
    <row r="24" spans="1:88" ht="12.75" hidden="1">
      <c r="A24" s="62">
        <v>12</v>
      </c>
      <c r="B24" s="61" t="s">
        <v>289</v>
      </c>
      <c r="C24" s="57">
        <v>22</v>
      </c>
      <c r="D24" s="57">
        <v>158</v>
      </c>
      <c r="E24" s="57">
        <v>54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>
        <v>54</v>
      </c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57"/>
      <c r="AP24" s="57"/>
      <c r="AQ24" s="57"/>
      <c r="AR24" s="57"/>
      <c r="AS24" s="57"/>
      <c r="AT24" s="57">
        <v>46</v>
      </c>
      <c r="AU24" s="71">
        <f t="shared" si="4"/>
        <v>8</v>
      </c>
      <c r="AV24" s="56">
        <f t="shared" si="5"/>
        <v>54</v>
      </c>
      <c r="AW24" s="71">
        <f t="shared" si="6"/>
        <v>-46</v>
      </c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3">
        <f t="shared" si="7"/>
        <v>6.75</v>
      </c>
      <c r="BS24" s="59"/>
      <c r="BT24" s="58"/>
      <c r="BU24" s="59" t="s">
        <v>290</v>
      </c>
      <c r="BV24" s="59" t="s">
        <v>290</v>
      </c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60" t="s">
        <v>291</v>
      </c>
      <c r="CI24" s="60" t="s">
        <v>292</v>
      </c>
      <c r="CJ24" s="74">
        <v>40380</v>
      </c>
    </row>
    <row r="25" spans="1:88" ht="12.75" hidden="1">
      <c r="A25" s="62"/>
      <c r="B25" s="61" t="s">
        <v>293</v>
      </c>
      <c r="C25" s="57"/>
      <c r="D25" s="57">
        <v>171</v>
      </c>
      <c r="E25" s="57">
        <v>71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>
        <v>71</v>
      </c>
      <c r="W25" s="36">
        <v>70.5</v>
      </c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57"/>
      <c r="AP25" s="57"/>
      <c r="AQ25" s="57"/>
      <c r="AR25" s="57"/>
      <c r="AS25" s="57"/>
      <c r="AT25" s="57">
        <v>63</v>
      </c>
      <c r="AU25" s="71">
        <f t="shared" si="4"/>
        <v>8</v>
      </c>
      <c r="AV25" s="56">
        <f t="shared" si="5"/>
        <v>71</v>
      </c>
      <c r="AW25" s="71">
        <f t="shared" si="6"/>
        <v>-63</v>
      </c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3">
        <f t="shared" si="7"/>
        <v>8.875</v>
      </c>
      <c r="BS25" s="59"/>
      <c r="BT25" s="58"/>
      <c r="BU25" s="59" t="s">
        <v>294</v>
      </c>
      <c r="BV25" s="59" t="s">
        <v>294</v>
      </c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60"/>
      <c r="CI25" s="60"/>
      <c r="CJ25" s="74"/>
    </row>
    <row r="26" spans="1:88" ht="12.75" hidden="1">
      <c r="A26" s="62"/>
      <c r="B26" s="61" t="s">
        <v>251</v>
      </c>
      <c r="C26" s="57">
        <v>24</v>
      </c>
      <c r="D26" s="57">
        <v>166</v>
      </c>
      <c r="E26" s="57">
        <v>79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>
        <v>79</v>
      </c>
      <c r="R26" s="36">
        <v>78</v>
      </c>
      <c r="S26" s="36">
        <v>78</v>
      </c>
      <c r="T26" s="36">
        <v>75</v>
      </c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57"/>
      <c r="AP26" s="57"/>
      <c r="AQ26" s="57"/>
      <c r="AR26" s="57"/>
      <c r="AS26" s="57"/>
      <c r="AT26" s="57">
        <v>68</v>
      </c>
      <c r="AU26" s="71">
        <f t="shared" si="4"/>
        <v>11</v>
      </c>
      <c r="AV26" s="56">
        <f t="shared" si="5"/>
        <v>79</v>
      </c>
      <c r="AW26" s="71">
        <f t="shared" si="6"/>
        <v>-68</v>
      </c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3">
        <f t="shared" si="7"/>
        <v>7.181818181818182</v>
      </c>
      <c r="BS26" s="59"/>
      <c r="BT26" s="58"/>
      <c r="BU26" s="59" t="s">
        <v>256</v>
      </c>
      <c r="BV26" s="59" t="s">
        <v>273</v>
      </c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 t="s">
        <v>257</v>
      </c>
      <c r="CH26" s="60" t="s">
        <v>252</v>
      </c>
      <c r="CI26" s="60" t="s">
        <v>253</v>
      </c>
      <c r="CJ26" s="74">
        <v>40345</v>
      </c>
    </row>
    <row r="27" spans="1:88" ht="12.75" hidden="1">
      <c r="A27" s="62">
        <v>13</v>
      </c>
      <c r="B27" s="61" t="s">
        <v>110</v>
      </c>
      <c r="C27" s="57">
        <v>22</v>
      </c>
      <c r="D27" s="57">
        <v>174</v>
      </c>
      <c r="E27" s="57">
        <v>62</v>
      </c>
      <c r="F27" s="36">
        <v>62</v>
      </c>
      <c r="G27" s="36">
        <v>62</v>
      </c>
      <c r="H27" s="36">
        <v>62</v>
      </c>
      <c r="I27" s="36">
        <v>62</v>
      </c>
      <c r="J27" s="36">
        <v>62</v>
      </c>
      <c r="K27" s="36">
        <v>62</v>
      </c>
      <c r="L27" s="36">
        <v>62</v>
      </c>
      <c r="M27" s="36">
        <v>62</v>
      </c>
      <c r="N27" s="36">
        <v>62</v>
      </c>
      <c r="O27" s="36">
        <v>62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57"/>
      <c r="AP27" s="57"/>
      <c r="AQ27" s="57"/>
      <c r="AR27" s="57"/>
      <c r="AS27" s="57"/>
      <c r="AT27" s="57">
        <v>53</v>
      </c>
      <c r="AU27" s="71">
        <f t="shared" si="4"/>
        <v>9</v>
      </c>
      <c r="AV27" s="56">
        <f t="shared" si="5"/>
        <v>62</v>
      </c>
      <c r="AW27" s="71">
        <f t="shared" si="6"/>
        <v>-53</v>
      </c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3">
        <f t="shared" si="7"/>
        <v>6.888888888888889</v>
      </c>
      <c r="BS27" s="59"/>
      <c r="BT27" s="58"/>
      <c r="BU27" s="59" t="s">
        <v>111</v>
      </c>
      <c r="BV27" s="59" t="s">
        <v>111</v>
      </c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60"/>
      <c r="CI27" s="60"/>
      <c r="CJ27" s="74">
        <v>40307</v>
      </c>
    </row>
    <row r="28" spans="1:88" ht="12.75" hidden="1">
      <c r="A28" s="62">
        <v>14</v>
      </c>
      <c r="B28" s="61" t="s">
        <v>112</v>
      </c>
      <c r="C28" s="57">
        <v>27</v>
      </c>
      <c r="D28" s="57">
        <v>168</v>
      </c>
      <c r="E28" s="57">
        <v>65.1</v>
      </c>
      <c r="F28" s="36"/>
      <c r="G28" s="36"/>
      <c r="H28" s="36"/>
      <c r="I28" s="36"/>
      <c r="J28" s="36"/>
      <c r="K28" s="36"/>
      <c r="L28" s="36"/>
      <c r="M28" s="36"/>
      <c r="N28" s="36">
        <v>65</v>
      </c>
      <c r="O28" s="36">
        <v>65.1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57"/>
      <c r="AP28" s="57"/>
      <c r="AQ28" s="57"/>
      <c r="AR28" s="57"/>
      <c r="AS28" s="57"/>
      <c r="AT28" s="57">
        <v>57</v>
      </c>
      <c r="AU28" s="71">
        <f t="shared" si="4"/>
        <v>8.099999999999994</v>
      </c>
      <c r="AV28" s="56">
        <f t="shared" si="5"/>
        <v>65.1</v>
      </c>
      <c r="AW28" s="71">
        <f t="shared" si="6"/>
        <v>-57</v>
      </c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3">
        <f t="shared" si="7"/>
        <v>8.037037037037042</v>
      </c>
      <c r="BS28" s="59"/>
      <c r="BT28" s="58"/>
      <c r="BU28" s="59" t="s">
        <v>113</v>
      </c>
      <c r="BV28" s="59" t="s">
        <v>113</v>
      </c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60" t="s">
        <v>114</v>
      </c>
      <c r="CI28" s="60" t="s">
        <v>115</v>
      </c>
      <c r="CJ28" s="74">
        <v>40330</v>
      </c>
    </row>
    <row r="29" spans="1:88" ht="12.75" hidden="1">
      <c r="A29" s="62"/>
      <c r="B29" s="61" t="s">
        <v>235</v>
      </c>
      <c r="C29" s="57">
        <v>29</v>
      </c>
      <c r="D29" s="57">
        <v>155</v>
      </c>
      <c r="E29" s="57">
        <v>52</v>
      </c>
      <c r="F29" s="36">
        <v>52</v>
      </c>
      <c r="G29" s="36">
        <v>53.5</v>
      </c>
      <c r="H29" s="36">
        <v>53.5</v>
      </c>
      <c r="I29" s="36">
        <v>53.5</v>
      </c>
      <c r="J29" s="36">
        <v>53.5</v>
      </c>
      <c r="K29" s="36">
        <v>53.5</v>
      </c>
      <c r="L29" s="36">
        <v>53.5</v>
      </c>
      <c r="M29" s="36">
        <v>53.5</v>
      </c>
      <c r="N29" s="36">
        <v>53.5</v>
      </c>
      <c r="O29" s="36">
        <v>53.5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57"/>
      <c r="AP29" s="57"/>
      <c r="AQ29" s="57"/>
      <c r="AR29" s="57"/>
      <c r="AS29" s="57"/>
      <c r="AT29" s="57">
        <v>46</v>
      </c>
      <c r="AU29" s="71">
        <f t="shared" si="4"/>
        <v>6</v>
      </c>
      <c r="AV29" s="56">
        <f t="shared" si="5"/>
        <v>52</v>
      </c>
      <c r="AW29" s="71">
        <f t="shared" si="6"/>
        <v>-46</v>
      </c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3">
        <f t="shared" si="7"/>
        <v>8.666666666666666</v>
      </c>
      <c r="BS29" s="59">
        <f>E29</f>
        <v>52</v>
      </c>
      <c r="BT29" s="58"/>
      <c r="BU29" s="59" t="s">
        <v>236</v>
      </c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60" t="s">
        <v>237</v>
      </c>
      <c r="CI29" s="60" t="s">
        <v>238</v>
      </c>
      <c r="CJ29" s="74" t="s">
        <v>53</v>
      </c>
    </row>
    <row r="30" spans="1:88" ht="12.75" hidden="1">
      <c r="A30" s="62"/>
      <c r="B30" s="61" t="s">
        <v>116</v>
      </c>
      <c r="C30" s="57"/>
      <c r="D30" s="57">
        <v>167</v>
      </c>
      <c r="E30" s="57">
        <v>56</v>
      </c>
      <c r="F30" s="36">
        <v>56</v>
      </c>
      <c r="G30" s="36">
        <v>56</v>
      </c>
      <c r="H30" s="36">
        <v>56</v>
      </c>
      <c r="I30" s="36">
        <v>56</v>
      </c>
      <c r="J30" s="36">
        <v>56</v>
      </c>
      <c r="K30" s="36">
        <v>56</v>
      </c>
      <c r="L30" s="36">
        <v>56</v>
      </c>
      <c r="M30" s="36">
        <v>56</v>
      </c>
      <c r="N30" s="36">
        <v>56</v>
      </c>
      <c r="O30" s="36">
        <v>56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57"/>
      <c r="AP30" s="57"/>
      <c r="AQ30" s="57"/>
      <c r="AR30" s="57"/>
      <c r="AS30" s="57"/>
      <c r="AT30" s="57">
        <v>48</v>
      </c>
      <c r="AU30" s="71">
        <f t="shared" si="4"/>
        <v>8</v>
      </c>
      <c r="AV30" s="56">
        <f t="shared" si="5"/>
        <v>56</v>
      </c>
      <c r="AW30" s="71">
        <f t="shared" si="6"/>
        <v>-48</v>
      </c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3">
        <f t="shared" si="7"/>
        <v>7</v>
      </c>
      <c r="BS30" s="59"/>
      <c r="BT30" s="58"/>
      <c r="BU30" s="59" t="s">
        <v>117</v>
      </c>
      <c r="BV30" s="59" t="s">
        <v>117</v>
      </c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60"/>
      <c r="CI30" s="60" t="s">
        <v>118</v>
      </c>
      <c r="CJ30" s="74">
        <v>40302</v>
      </c>
    </row>
    <row r="31" spans="1:88" ht="12.75" hidden="1">
      <c r="A31" s="62">
        <v>15</v>
      </c>
      <c r="B31" s="61" t="s">
        <v>119</v>
      </c>
      <c r="C31" s="57">
        <v>27</v>
      </c>
      <c r="D31" s="57">
        <v>162</v>
      </c>
      <c r="E31" s="57">
        <v>63</v>
      </c>
      <c r="F31" s="36"/>
      <c r="G31" s="36"/>
      <c r="H31" s="36"/>
      <c r="I31" s="36"/>
      <c r="J31" s="36"/>
      <c r="K31" s="36"/>
      <c r="L31" s="36"/>
      <c r="M31" s="36"/>
      <c r="N31" s="36">
        <v>63</v>
      </c>
      <c r="O31" s="36">
        <v>63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57"/>
      <c r="AP31" s="57"/>
      <c r="AQ31" s="57"/>
      <c r="AR31" s="57"/>
      <c r="AS31" s="57"/>
      <c r="AT31" s="57">
        <v>55</v>
      </c>
      <c r="AU31" s="71">
        <f t="shared" si="4"/>
        <v>8</v>
      </c>
      <c r="AV31" s="56">
        <f t="shared" si="5"/>
        <v>63</v>
      </c>
      <c r="AW31" s="71">
        <f t="shared" si="6"/>
        <v>-55</v>
      </c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3">
        <f t="shared" si="7"/>
        <v>7.875</v>
      </c>
      <c r="BS31" s="59"/>
      <c r="BT31" s="58"/>
      <c r="BU31" s="59" t="s">
        <v>120</v>
      </c>
      <c r="BV31" s="59" t="s">
        <v>120</v>
      </c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60" t="s">
        <v>121</v>
      </c>
      <c r="CI31" s="60" t="s">
        <v>122</v>
      </c>
      <c r="CJ31" s="74">
        <v>40318</v>
      </c>
    </row>
    <row r="32" spans="1:88" ht="12.75" hidden="1">
      <c r="A32" s="62">
        <v>16</v>
      </c>
      <c r="B32" s="61" t="s">
        <v>225</v>
      </c>
      <c r="C32" s="57">
        <v>21</v>
      </c>
      <c r="D32" s="57">
        <v>182</v>
      </c>
      <c r="E32" s="57">
        <v>66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>
        <v>66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57"/>
      <c r="AP32" s="57"/>
      <c r="AQ32" s="57"/>
      <c r="AR32" s="57"/>
      <c r="AS32" s="57"/>
      <c r="AT32" s="57">
        <v>58</v>
      </c>
      <c r="AU32" s="71">
        <f t="shared" si="4"/>
        <v>8</v>
      </c>
      <c r="AV32" s="56">
        <f t="shared" si="5"/>
        <v>66</v>
      </c>
      <c r="AW32" s="71">
        <f t="shared" si="6"/>
        <v>-58</v>
      </c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3">
        <f t="shared" si="7"/>
        <v>8.25</v>
      </c>
      <c r="BS32" s="59"/>
      <c r="BT32" s="58"/>
      <c r="BU32" s="59" t="s">
        <v>226</v>
      </c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60"/>
      <c r="CI32" s="60"/>
      <c r="CJ32" s="74"/>
    </row>
    <row r="33" spans="1:88" ht="12.75" hidden="1">
      <c r="A33" s="62"/>
      <c r="B33" s="61" t="s">
        <v>123</v>
      </c>
      <c r="C33" s="57"/>
      <c r="D33" s="57"/>
      <c r="E33" s="57">
        <v>67.7</v>
      </c>
      <c r="F33" s="36">
        <v>67.7</v>
      </c>
      <c r="G33" s="36">
        <v>67.7</v>
      </c>
      <c r="H33" s="36">
        <v>67.7</v>
      </c>
      <c r="I33" s="36">
        <v>67.7</v>
      </c>
      <c r="J33" s="36">
        <v>67.7</v>
      </c>
      <c r="K33" s="36">
        <v>67.7</v>
      </c>
      <c r="L33" s="36">
        <v>67.7</v>
      </c>
      <c r="M33" s="36">
        <v>67.7</v>
      </c>
      <c r="N33" s="36">
        <v>67.7</v>
      </c>
      <c r="O33" s="36">
        <v>67.7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57"/>
      <c r="AP33" s="57"/>
      <c r="AQ33" s="57"/>
      <c r="AR33" s="57"/>
      <c r="AS33" s="57"/>
      <c r="AT33" s="57">
        <v>60</v>
      </c>
      <c r="AU33" s="71">
        <f t="shared" si="4"/>
        <v>7.700000000000003</v>
      </c>
      <c r="AV33" s="56">
        <f t="shared" si="5"/>
        <v>67.7</v>
      </c>
      <c r="AW33" s="71">
        <f t="shared" si="6"/>
        <v>-60</v>
      </c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3">
        <f t="shared" si="7"/>
        <v>8.792207792207789</v>
      </c>
      <c r="BS33" s="59"/>
      <c r="BT33" s="58"/>
      <c r="BU33" s="59" t="s">
        <v>124</v>
      </c>
      <c r="BV33" s="59" t="s">
        <v>124</v>
      </c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60"/>
      <c r="CI33" s="60" t="s">
        <v>125</v>
      </c>
      <c r="CJ33" s="74" t="s">
        <v>53</v>
      </c>
    </row>
    <row r="34" spans="1:88" ht="12.75">
      <c r="A34" s="62">
        <v>12</v>
      </c>
      <c r="B34" s="61" t="s">
        <v>227</v>
      </c>
      <c r="C34" s="57">
        <v>36</v>
      </c>
      <c r="D34" s="57">
        <v>163</v>
      </c>
      <c r="E34" s="57">
        <v>65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>
        <v>65</v>
      </c>
      <c r="R34" s="36">
        <v>63</v>
      </c>
      <c r="S34" s="36">
        <v>63</v>
      </c>
      <c r="T34" s="36">
        <v>63</v>
      </c>
      <c r="U34" s="36">
        <v>61.5</v>
      </c>
      <c r="V34" s="36">
        <v>62.5</v>
      </c>
      <c r="W34" s="36">
        <v>62.5</v>
      </c>
      <c r="X34" s="36">
        <v>62.5</v>
      </c>
      <c r="Y34" s="36">
        <v>62.5</v>
      </c>
      <c r="Z34" s="36">
        <v>62.5</v>
      </c>
      <c r="AA34" s="36">
        <f>V34+1</f>
        <v>63.5</v>
      </c>
      <c r="AB34" s="36">
        <v>63.5</v>
      </c>
      <c r="AC34" s="36">
        <v>64.5</v>
      </c>
      <c r="AD34" s="36">
        <f>AC34+1</f>
        <v>65.5</v>
      </c>
      <c r="AE34" s="36">
        <f>AD34+1</f>
        <v>66.5</v>
      </c>
      <c r="AF34" s="36"/>
      <c r="AG34" s="36"/>
      <c r="AH34" s="36"/>
      <c r="AI34" s="36"/>
      <c r="AJ34" s="36"/>
      <c r="AK34" s="36"/>
      <c r="AL34" s="36"/>
      <c r="AM34" s="36"/>
      <c r="AN34" s="36"/>
      <c r="AO34" s="57">
        <v>66.5</v>
      </c>
      <c r="AP34" s="57">
        <v>66.5</v>
      </c>
      <c r="AQ34" s="57">
        <v>66.5</v>
      </c>
      <c r="AR34" s="57"/>
      <c r="AS34" s="57"/>
      <c r="AT34" s="57">
        <v>58</v>
      </c>
      <c r="AU34" s="71">
        <f t="shared" si="4"/>
        <v>7</v>
      </c>
      <c r="AV34" s="56">
        <f t="shared" si="5"/>
        <v>-1.5</v>
      </c>
      <c r="AW34" s="71">
        <f t="shared" si="6"/>
        <v>8.5</v>
      </c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>
        <f t="shared" si="7"/>
        <v>-0.21428571428571427</v>
      </c>
      <c r="BS34" s="59"/>
      <c r="BT34" s="58"/>
      <c r="BU34" s="59" t="s">
        <v>287</v>
      </c>
      <c r="BV34" s="59" t="s">
        <v>284</v>
      </c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60" t="s">
        <v>269</v>
      </c>
      <c r="CI34" s="60"/>
      <c r="CJ34" s="74"/>
    </row>
    <row r="35" spans="1:88" ht="12.75">
      <c r="A35" s="62">
        <v>13</v>
      </c>
      <c r="B35" s="61" t="s">
        <v>271</v>
      </c>
      <c r="C35" s="57">
        <v>27</v>
      </c>
      <c r="D35" s="57">
        <v>160</v>
      </c>
      <c r="E35" s="57">
        <v>55</v>
      </c>
      <c r="F35" s="36"/>
      <c r="G35" s="36"/>
      <c r="H35" s="36"/>
      <c r="I35" s="36"/>
      <c r="J35" s="36"/>
      <c r="K35" s="36"/>
      <c r="L35" s="36"/>
      <c r="M35" s="36"/>
      <c r="N35" s="36">
        <v>55</v>
      </c>
      <c r="O35" s="36">
        <v>55</v>
      </c>
      <c r="P35" s="36">
        <v>55</v>
      </c>
      <c r="Q35" s="36"/>
      <c r="R35" s="36"/>
      <c r="S35" s="36">
        <v>54.3</v>
      </c>
      <c r="T35" s="36">
        <v>53.7</v>
      </c>
      <c r="U35" s="36">
        <v>53.7</v>
      </c>
      <c r="V35" s="36">
        <v>54</v>
      </c>
      <c r="W35" s="36">
        <v>54</v>
      </c>
      <c r="X35" s="36">
        <v>54</v>
      </c>
      <c r="Y35" s="36">
        <v>54</v>
      </c>
      <c r="Z35" s="36">
        <v>54</v>
      </c>
      <c r="AA35" s="36">
        <f>W35+1</f>
        <v>55</v>
      </c>
      <c r="AB35" s="36">
        <v>55</v>
      </c>
      <c r="AC35" s="36">
        <v>56</v>
      </c>
      <c r="AD35" s="36">
        <f>AC35+1</f>
        <v>57</v>
      </c>
      <c r="AE35" s="36">
        <f>AD35+1</f>
        <v>58</v>
      </c>
      <c r="AF35" s="36"/>
      <c r="AG35" s="36"/>
      <c r="AH35" s="36"/>
      <c r="AI35" s="36"/>
      <c r="AJ35" s="36"/>
      <c r="AK35" s="36"/>
      <c r="AL35" s="36"/>
      <c r="AM35" s="36"/>
      <c r="AN35" s="36"/>
      <c r="AO35" s="57">
        <v>58</v>
      </c>
      <c r="AP35" s="57">
        <v>58</v>
      </c>
      <c r="AQ35" s="57">
        <v>58</v>
      </c>
      <c r="AR35" s="57"/>
      <c r="AS35" s="57"/>
      <c r="AT35" s="57">
        <v>50</v>
      </c>
      <c r="AU35" s="71">
        <f t="shared" si="4"/>
        <v>5</v>
      </c>
      <c r="AV35" s="56">
        <f t="shared" si="5"/>
        <v>-3</v>
      </c>
      <c r="AW35" s="71">
        <f t="shared" si="6"/>
        <v>8</v>
      </c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3">
        <f t="shared" si="7"/>
        <v>-0.6</v>
      </c>
      <c r="BS35" s="59"/>
      <c r="BT35" s="58"/>
      <c r="BU35" s="59" t="s">
        <v>155</v>
      </c>
      <c r="BV35" s="59" t="s">
        <v>295</v>
      </c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60" t="s">
        <v>203</v>
      </c>
      <c r="CI35" s="60" t="s">
        <v>204</v>
      </c>
      <c r="CJ35" s="74">
        <v>40319</v>
      </c>
    </row>
    <row r="36" spans="1:88" ht="12.75">
      <c r="A36" s="62">
        <v>14</v>
      </c>
      <c r="B36" s="61" t="s">
        <v>133</v>
      </c>
      <c r="C36" s="57">
        <v>23</v>
      </c>
      <c r="D36" s="57">
        <v>175</v>
      </c>
      <c r="E36" s="57">
        <v>68</v>
      </c>
      <c r="F36" s="36">
        <v>63</v>
      </c>
      <c r="G36" s="36">
        <v>62.8</v>
      </c>
      <c r="H36" s="36">
        <v>62.5</v>
      </c>
      <c r="I36" s="36">
        <v>62.5</v>
      </c>
      <c r="J36" s="36">
        <v>61</v>
      </c>
      <c r="K36" s="36">
        <v>62.2</v>
      </c>
      <c r="L36" s="36">
        <v>62.2</v>
      </c>
      <c r="M36" s="36">
        <v>61</v>
      </c>
      <c r="N36" s="36">
        <v>61</v>
      </c>
      <c r="O36" s="36">
        <v>59.2</v>
      </c>
      <c r="P36" s="36">
        <v>58.2</v>
      </c>
      <c r="Q36" s="36">
        <v>59.7</v>
      </c>
      <c r="R36" s="36">
        <v>57</v>
      </c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>
        <v>68</v>
      </c>
      <c r="AG36" s="36"/>
      <c r="AH36" s="36"/>
      <c r="AI36" s="36"/>
      <c r="AJ36" s="36"/>
      <c r="AK36" s="36"/>
      <c r="AL36" s="36"/>
      <c r="AM36" s="36"/>
      <c r="AN36" s="36"/>
      <c r="AO36" s="57">
        <v>68</v>
      </c>
      <c r="AP36" s="57">
        <v>68</v>
      </c>
      <c r="AQ36" s="57">
        <v>68</v>
      </c>
      <c r="AR36" s="57"/>
      <c r="AS36" s="57"/>
      <c r="AT36" s="57">
        <v>60</v>
      </c>
      <c r="AU36" s="71">
        <f t="shared" si="4"/>
        <v>8</v>
      </c>
      <c r="AV36" s="56">
        <f t="shared" si="5"/>
        <v>0</v>
      </c>
      <c r="AW36" s="71">
        <f t="shared" si="6"/>
        <v>8</v>
      </c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3">
        <f t="shared" si="7"/>
        <v>0</v>
      </c>
      <c r="BS36" s="59">
        <f>E36</f>
        <v>68</v>
      </c>
      <c r="BT36" s="58"/>
      <c r="BU36" s="59" t="s">
        <v>134</v>
      </c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60"/>
      <c r="CI36" s="60"/>
      <c r="CJ36" s="74" t="s">
        <v>53</v>
      </c>
    </row>
    <row r="37" spans="1:88" ht="12.75">
      <c r="A37" s="62">
        <v>15</v>
      </c>
      <c r="B37" s="61" t="s">
        <v>66</v>
      </c>
      <c r="C37" s="57">
        <v>29</v>
      </c>
      <c r="D37" s="57">
        <v>172</v>
      </c>
      <c r="E37" s="57">
        <v>59</v>
      </c>
      <c r="F37" s="36">
        <v>59</v>
      </c>
      <c r="G37" s="36">
        <v>59</v>
      </c>
      <c r="H37" s="36">
        <v>59</v>
      </c>
      <c r="I37" s="36">
        <v>59</v>
      </c>
      <c r="J37" s="36">
        <v>59</v>
      </c>
      <c r="K37" s="36">
        <v>59</v>
      </c>
      <c r="L37" s="36">
        <v>56</v>
      </c>
      <c r="M37" s="36">
        <v>56.5</v>
      </c>
      <c r="N37" s="36">
        <v>56</v>
      </c>
      <c r="O37" s="36">
        <v>54</v>
      </c>
      <c r="P37" s="36"/>
      <c r="Q37" s="36">
        <v>55</v>
      </c>
      <c r="R37" s="36">
        <v>55</v>
      </c>
      <c r="S37" s="36">
        <v>55</v>
      </c>
      <c r="T37" s="36">
        <v>53.8</v>
      </c>
      <c r="U37" s="36">
        <v>53.8</v>
      </c>
      <c r="V37" s="36">
        <v>53.8</v>
      </c>
      <c r="W37" s="36">
        <v>53.8</v>
      </c>
      <c r="X37" s="36">
        <v>53.8</v>
      </c>
      <c r="Y37" s="36">
        <v>53.8</v>
      </c>
      <c r="Z37" s="36">
        <v>53.8</v>
      </c>
      <c r="AA37" s="36">
        <f>U37+1</f>
        <v>54.8</v>
      </c>
      <c r="AB37" s="36">
        <v>54.8</v>
      </c>
      <c r="AC37" s="36">
        <v>55.8</v>
      </c>
      <c r="AD37" s="36">
        <f>AC37+1</f>
        <v>56.8</v>
      </c>
      <c r="AE37" s="36">
        <f>AD37+1</f>
        <v>57.8</v>
      </c>
      <c r="AF37" s="36"/>
      <c r="AG37" s="36"/>
      <c r="AH37" s="36"/>
      <c r="AI37" s="36"/>
      <c r="AJ37" s="36"/>
      <c r="AK37" s="36"/>
      <c r="AL37" s="36"/>
      <c r="AM37" s="36"/>
      <c r="AN37" s="36"/>
      <c r="AO37" s="57">
        <v>57.8</v>
      </c>
      <c r="AP37" s="57">
        <v>57.8</v>
      </c>
      <c r="AQ37" s="57">
        <v>57.8</v>
      </c>
      <c r="AR37" s="57">
        <v>56</v>
      </c>
      <c r="AS37" s="57"/>
      <c r="AT37" s="57">
        <v>51</v>
      </c>
      <c r="AU37" s="71">
        <f t="shared" si="4"/>
        <v>8</v>
      </c>
      <c r="AV37" s="56">
        <f t="shared" si="5"/>
        <v>1.2000000000000028</v>
      </c>
      <c r="AW37" s="71">
        <f t="shared" si="6"/>
        <v>6.799999999999997</v>
      </c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3">
        <f t="shared" si="7"/>
        <v>0.15000000000000036</v>
      </c>
      <c r="BS37" s="59"/>
      <c r="BT37" s="58"/>
      <c r="BU37" s="59" t="s">
        <v>65</v>
      </c>
      <c r="BV37" s="59" t="s">
        <v>276</v>
      </c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60" t="s">
        <v>68</v>
      </c>
      <c r="CI37" s="60" t="s">
        <v>69</v>
      </c>
      <c r="CJ37" s="74">
        <v>40302</v>
      </c>
    </row>
    <row r="38" spans="1:88" ht="12.75">
      <c r="A38" s="62">
        <v>16</v>
      </c>
      <c r="B38" s="61" t="s">
        <v>126</v>
      </c>
      <c r="C38" s="57">
        <v>23</v>
      </c>
      <c r="D38" s="57">
        <v>164</v>
      </c>
      <c r="E38" s="57">
        <v>57</v>
      </c>
      <c r="F38" s="36"/>
      <c r="G38" s="36"/>
      <c r="H38" s="36"/>
      <c r="I38" s="36"/>
      <c r="J38" s="36"/>
      <c r="K38" s="36"/>
      <c r="L38" s="36"/>
      <c r="M38" s="36">
        <v>57</v>
      </c>
      <c r="N38" s="36">
        <v>57</v>
      </c>
      <c r="O38" s="36">
        <v>57</v>
      </c>
      <c r="P38" s="36">
        <v>56</v>
      </c>
      <c r="Q38" s="36">
        <v>55</v>
      </c>
      <c r="R38" s="36">
        <v>54</v>
      </c>
      <c r="S38" s="36">
        <v>55</v>
      </c>
      <c r="T38" s="36">
        <v>55</v>
      </c>
      <c r="U38" s="36">
        <v>55</v>
      </c>
      <c r="V38" s="36">
        <v>55</v>
      </c>
      <c r="W38" s="36">
        <v>55</v>
      </c>
      <c r="X38" s="36">
        <v>53</v>
      </c>
      <c r="Y38" s="36">
        <v>53</v>
      </c>
      <c r="Z38" s="36">
        <v>53</v>
      </c>
      <c r="AA38" s="36">
        <f>X38+1</f>
        <v>54</v>
      </c>
      <c r="AB38" s="36">
        <v>54</v>
      </c>
      <c r="AC38" s="36">
        <v>55</v>
      </c>
      <c r="AD38" s="36">
        <f>AC38+1</f>
        <v>56</v>
      </c>
      <c r="AE38" s="36">
        <f>AD38+1</f>
        <v>57</v>
      </c>
      <c r="AF38" s="36"/>
      <c r="AG38" s="36"/>
      <c r="AH38" s="36"/>
      <c r="AI38" s="36"/>
      <c r="AJ38" s="36"/>
      <c r="AK38" s="36"/>
      <c r="AL38" s="36"/>
      <c r="AM38" s="36"/>
      <c r="AN38" s="36"/>
      <c r="AO38" s="57">
        <v>57</v>
      </c>
      <c r="AP38" s="57">
        <v>57</v>
      </c>
      <c r="AQ38" s="57">
        <v>57</v>
      </c>
      <c r="AR38" s="57"/>
      <c r="AS38" s="57"/>
      <c r="AT38" s="57">
        <v>50</v>
      </c>
      <c r="AU38" s="71">
        <f t="shared" si="4"/>
        <v>7</v>
      </c>
      <c r="AV38" s="56">
        <f t="shared" si="5"/>
        <v>0</v>
      </c>
      <c r="AW38" s="71">
        <f t="shared" si="6"/>
        <v>7</v>
      </c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3">
        <f t="shared" si="7"/>
        <v>0</v>
      </c>
      <c r="BS38" s="59"/>
      <c r="BT38" s="58"/>
      <c r="BU38" s="59" t="s">
        <v>127</v>
      </c>
      <c r="BV38" s="59" t="s">
        <v>301</v>
      </c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60" t="s">
        <v>128</v>
      </c>
      <c r="CI38" s="60" t="s">
        <v>129</v>
      </c>
      <c r="CJ38" s="74">
        <v>40311</v>
      </c>
    </row>
    <row r="39" spans="1:88" ht="12.75">
      <c r="A39" s="62">
        <v>17</v>
      </c>
      <c r="B39" s="61" t="s">
        <v>209</v>
      </c>
      <c r="C39" s="57">
        <v>24</v>
      </c>
      <c r="D39" s="57">
        <v>163</v>
      </c>
      <c r="E39" s="57">
        <v>66</v>
      </c>
      <c r="F39" s="36">
        <v>61</v>
      </c>
      <c r="G39" s="36">
        <v>61</v>
      </c>
      <c r="H39" s="36">
        <v>61</v>
      </c>
      <c r="I39" s="36">
        <v>61</v>
      </c>
      <c r="J39" s="36">
        <v>61</v>
      </c>
      <c r="K39" s="36">
        <v>61</v>
      </c>
      <c r="L39" s="36">
        <v>61</v>
      </c>
      <c r="M39" s="36">
        <v>61</v>
      </c>
      <c r="N39" s="36">
        <v>61</v>
      </c>
      <c r="O39" s="36">
        <v>61</v>
      </c>
      <c r="P39" s="36"/>
      <c r="Q39" s="36"/>
      <c r="R39" s="36"/>
      <c r="S39" s="36"/>
      <c r="T39" s="36"/>
      <c r="U39" s="36"/>
      <c r="V39" s="36"/>
      <c r="W39" s="36"/>
      <c r="X39" s="36">
        <v>66</v>
      </c>
      <c r="Y39" s="36">
        <v>66</v>
      </c>
      <c r="Z39" s="36">
        <v>66</v>
      </c>
      <c r="AA39" s="36">
        <f>Y39+1</f>
        <v>67</v>
      </c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57">
        <v>61</v>
      </c>
      <c r="AP39" s="57">
        <v>61</v>
      </c>
      <c r="AQ39" s="57">
        <v>61</v>
      </c>
      <c r="AR39" s="57"/>
      <c r="AS39" s="57"/>
      <c r="AT39" s="57">
        <v>55</v>
      </c>
      <c r="AU39" s="71">
        <f t="shared" si="4"/>
        <v>11</v>
      </c>
      <c r="AV39" s="56">
        <f t="shared" si="5"/>
        <v>5</v>
      </c>
      <c r="AW39" s="71">
        <f>AU39-AV39</f>
        <v>6</v>
      </c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3">
        <f>AV39/AU39</f>
        <v>0.45454545454545453</v>
      </c>
      <c r="BS39" s="59"/>
      <c r="BT39" s="58"/>
      <c r="BU39" s="59" t="s">
        <v>303</v>
      </c>
      <c r="BV39" s="59" t="s">
        <v>303</v>
      </c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 t="s">
        <v>210</v>
      </c>
      <c r="CH39" s="60"/>
      <c r="CI39" s="60" t="s">
        <v>211</v>
      </c>
      <c r="CJ39" s="74" t="s">
        <v>53</v>
      </c>
    </row>
    <row r="40" spans="1:88" ht="18.75">
      <c r="A40" s="79" t="s">
        <v>391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1"/>
    </row>
    <row r="41" spans="1:88" ht="12.75" hidden="1">
      <c r="A41" s="9">
        <v>24</v>
      </c>
      <c r="B41" s="10" t="s">
        <v>81</v>
      </c>
      <c r="C41" s="14">
        <v>26</v>
      </c>
      <c r="D41" s="14">
        <v>168</v>
      </c>
      <c r="E41" s="14">
        <v>72.9</v>
      </c>
      <c r="F41" s="14">
        <v>71.5</v>
      </c>
      <c r="G41" s="23">
        <v>71.5</v>
      </c>
      <c r="H41" s="14">
        <v>71.5</v>
      </c>
      <c r="I41" s="14">
        <v>71.5</v>
      </c>
      <c r="J41" s="14">
        <v>71.5</v>
      </c>
      <c r="K41" s="14">
        <v>71.5</v>
      </c>
      <c r="L41" s="14">
        <v>71.5</v>
      </c>
      <c r="M41" s="14">
        <v>71.5</v>
      </c>
      <c r="N41" s="14">
        <v>71.5</v>
      </c>
      <c r="O41" s="14">
        <v>71.5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>
        <v>65</v>
      </c>
      <c r="AU41" s="15">
        <f aca="true" t="shared" si="8" ref="AU41:AU50">E41-AT41</f>
        <v>7.900000000000006</v>
      </c>
      <c r="AV41" s="24">
        <f>E41-O41</f>
        <v>1.4000000000000057</v>
      </c>
      <c r="AW41" s="15">
        <f aca="true" t="shared" si="9" ref="AW41:AW47">AU41-AV41</f>
        <v>6.5</v>
      </c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16">
        <f aca="true" t="shared" si="10" ref="BR41:BR47">AV41/AU41</f>
        <v>0.1772151898734183</v>
      </c>
      <c r="BS41" s="1"/>
      <c r="BT41" s="15"/>
      <c r="BU41" s="5" t="s">
        <v>82</v>
      </c>
      <c r="BV41" s="5" t="s">
        <v>82</v>
      </c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20"/>
      <c r="CH41" s="9"/>
      <c r="CI41" s="17"/>
      <c r="CJ41" s="21" t="s">
        <v>53</v>
      </c>
    </row>
    <row r="42" spans="1:88" ht="12.75">
      <c r="A42" s="62">
        <v>18</v>
      </c>
      <c r="B42" s="61" t="s">
        <v>88</v>
      </c>
      <c r="C42" s="57">
        <v>29</v>
      </c>
      <c r="D42" s="57">
        <v>165</v>
      </c>
      <c r="E42" s="57">
        <v>70.1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>
        <v>70.1</v>
      </c>
      <c r="Q42" s="36">
        <v>69</v>
      </c>
      <c r="R42" s="36">
        <v>69</v>
      </c>
      <c r="S42" s="36">
        <v>68.2</v>
      </c>
      <c r="T42" s="36">
        <v>66.95</v>
      </c>
      <c r="U42" s="36">
        <v>67.5</v>
      </c>
      <c r="V42" s="36">
        <v>66.6</v>
      </c>
      <c r="W42" s="36">
        <v>67</v>
      </c>
      <c r="X42" s="36">
        <v>66.6</v>
      </c>
      <c r="Y42" s="36">
        <v>66.6</v>
      </c>
      <c r="Z42" s="36">
        <v>66.6</v>
      </c>
      <c r="AA42" s="36">
        <v>66.7</v>
      </c>
      <c r="AB42" s="36">
        <v>67</v>
      </c>
      <c r="AC42" s="36">
        <v>67</v>
      </c>
      <c r="AD42" s="36">
        <v>67.5</v>
      </c>
      <c r="AE42" s="36">
        <v>65.9</v>
      </c>
      <c r="AF42" s="36"/>
      <c r="AG42" s="36"/>
      <c r="AH42" s="36"/>
      <c r="AI42" s="36"/>
      <c r="AJ42" s="36"/>
      <c r="AK42" s="36"/>
      <c r="AL42" s="36"/>
      <c r="AM42" s="36"/>
      <c r="AN42" s="36"/>
      <c r="AO42" s="57">
        <v>65.9</v>
      </c>
      <c r="AP42" s="57">
        <v>65.9</v>
      </c>
      <c r="AQ42" s="57">
        <v>65.9</v>
      </c>
      <c r="AR42" s="57"/>
      <c r="AS42" s="57"/>
      <c r="AT42" s="57">
        <v>60</v>
      </c>
      <c r="AU42" s="71">
        <f t="shared" si="8"/>
        <v>10.099999999999994</v>
      </c>
      <c r="AV42" s="56">
        <f aca="true" t="shared" si="11" ref="AV42:AV47">E42-AQ42</f>
        <v>4.199999999999989</v>
      </c>
      <c r="AW42" s="71">
        <f t="shared" si="9"/>
        <v>5.900000000000006</v>
      </c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3">
        <f t="shared" si="10"/>
        <v>0.41584158415841493</v>
      </c>
      <c r="BS42" s="59"/>
      <c r="BT42" s="58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60"/>
      <c r="CI42" s="60"/>
      <c r="CJ42" s="74">
        <v>40343</v>
      </c>
    </row>
    <row r="43" spans="1:88" ht="12.75">
      <c r="A43" s="62">
        <v>19</v>
      </c>
      <c r="B43" s="61" t="s">
        <v>93</v>
      </c>
      <c r="C43" s="57">
        <v>24</v>
      </c>
      <c r="D43" s="57">
        <v>160</v>
      </c>
      <c r="E43" s="57">
        <v>62</v>
      </c>
      <c r="F43" s="36">
        <v>62</v>
      </c>
      <c r="G43" s="36">
        <v>62</v>
      </c>
      <c r="H43" s="36">
        <v>62</v>
      </c>
      <c r="I43" s="36">
        <v>61.9</v>
      </c>
      <c r="J43" s="36">
        <v>62</v>
      </c>
      <c r="K43" s="36">
        <v>60.5</v>
      </c>
      <c r="L43" s="36">
        <v>61</v>
      </c>
      <c r="M43" s="36">
        <v>61</v>
      </c>
      <c r="N43" s="36">
        <v>61</v>
      </c>
      <c r="O43" s="36">
        <v>61</v>
      </c>
      <c r="P43" s="36">
        <v>60.8</v>
      </c>
      <c r="Q43" s="36">
        <v>60.8</v>
      </c>
      <c r="R43" s="36"/>
      <c r="S43" s="36">
        <v>61.6</v>
      </c>
      <c r="T43" s="36">
        <v>60.5</v>
      </c>
      <c r="U43" s="36">
        <v>60.8</v>
      </c>
      <c r="V43" s="36">
        <v>60.8</v>
      </c>
      <c r="W43" s="36">
        <v>60.7</v>
      </c>
      <c r="X43" s="36">
        <v>60.7</v>
      </c>
      <c r="Y43" s="36">
        <v>60.7</v>
      </c>
      <c r="Z43" s="36">
        <v>60.7</v>
      </c>
      <c r="AA43" s="36">
        <v>62</v>
      </c>
      <c r="AB43" s="36">
        <v>62</v>
      </c>
      <c r="AC43" s="36">
        <v>62.1</v>
      </c>
      <c r="AD43" s="36">
        <v>62</v>
      </c>
      <c r="AE43" s="36">
        <v>61.6</v>
      </c>
      <c r="AF43" s="36">
        <v>60.9</v>
      </c>
      <c r="AG43" s="36">
        <v>60.9</v>
      </c>
      <c r="AH43" s="36">
        <v>60.2</v>
      </c>
      <c r="AI43" s="36"/>
      <c r="AJ43" s="36">
        <v>59.7</v>
      </c>
      <c r="AK43" s="36">
        <v>59.5</v>
      </c>
      <c r="AL43" s="36"/>
      <c r="AM43" s="36"/>
      <c r="AN43" s="36"/>
      <c r="AO43" s="57">
        <v>59.5</v>
      </c>
      <c r="AP43" s="57">
        <v>59.5</v>
      </c>
      <c r="AQ43" s="57">
        <v>59.5</v>
      </c>
      <c r="AR43" s="57"/>
      <c r="AS43" s="57"/>
      <c r="AT43" s="57">
        <v>54</v>
      </c>
      <c r="AU43" s="71">
        <f t="shared" si="8"/>
        <v>8</v>
      </c>
      <c r="AV43" s="56">
        <f t="shared" si="11"/>
        <v>2.5</v>
      </c>
      <c r="AW43" s="71">
        <f t="shared" si="9"/>
        <v>5.5</v>
      </c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3">
        <f t="shared" si="10"/>
        <v>0.3125</v>
      </c>
      <c r="BS43" s="59"/>
      <c r="BT43" s="58">
        <f>AK43-AJ43</f>
        <v>-0.20000000000000284</v>
      </c>
      <c r="BU43" s="59" t="s">
        <v>94</v>
      </c>
      <c r="BV43" s="59" t="s">
        <v>95</v>
      </c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60" t="s">
        <v>96</v>
      </c>
      <c r="CI43" s="60" t="s">
        <v>97</v>
      </c>
      <c r="CJ43" s="74"/>
    </row>
    <row r="44" spans="1:88" ht="12.75" hidden="1">
      <c r="A44" s="62"/>
      <c r="B44" s="61" t="s">
        <v>265</v>
      </c>
      <c r="C44" s="57">
        <v>23</v>
      </c>
      <c r="D44" s="57">
        <v>165</v>
      </c>
      <c r="E44" s="57">
        <v>60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>
        <v>60</v>
      </c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57"/>
      <c r="AP44" s="57"/>
      <c r="AQ44" s="57"/>
      <c r="AR44" s="57"/>
      <c r="AS44" s="57"/>
      <c r="AT44" s="57">
        <v>54</v>
      </c>
      <c r="AU44" s="71">
        <f t="shared" si="8"/>
        <v>6</v>
      </c>
      <c r="AV44" s="56">
        <f t="shared" si="11"/>
        <v>60</v>
      </c>
      <c r="AW44" s="71">
        <f t="shared" si="9"/>
        <v>-54</v>
      </c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3">
        <f t="shared" si="10"/>
        <v>10</v>
      </c>
      <c r="BS44" s="59"/>
      <c r="BT44" s="58"/>
      <c r="BU44" s="59" t="s">
        <v>266</v>
      </c>
      <c r="BV44" s="59" t="s">
        <v>266</v>
      </c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60" t="s">
        <v>267</v>
      </c>
      <c r="CI44" s="60"/>
      <c r="CJ44" s="74">
        <v>40357</v>
      </c>
    </row>
    <row r="45" spans="1:88" ht="12.75" hidden="1">
      <c r="A45" s="62">
        <v>16</v>
      </c>
      <c r="B45" s="61" t="s">
        <v>74</v>
      </c>
      <c r="C45" s="57">
        <v>22</v>
      </c>
      <c r="D45" s="57">
        <v>164</v>
      </c>
      <c r="E45" s="57">
        <v>62</v>
      </c>
      <c r="F45" s="36">
        <v>62</v>
      </c>
      <c r="G45" s="36">
        <v>62</v>
      </c>
      <c r="H45" s="36">
        <v>62</v>
      </c>
      <c r="I45" s="36">
        <v>62</v>
      </c>
      <c r="J45" s="36">
        <v>62</v>
      </c>
      <c r="K45" s="36">
        <v>62</v>
      </c>
      <c r="L45" s="36">
        <v>61</v>
      </c>
      <c r="M45" s="36">
        <v>60</v>
      </c>
      <c r="N45" s="36">
        <v>60</v>
      </c>
      <c r="O45" s="36">
        <v>59</v>
      </c>
      <c r="P45" s="36">
        <v>59</v>
      </c>
      <c r="Q45" s="36">
        <v>59</v>
      </c>
      <c r="R45" s="36">
        <v>58</v>
      </c>
      <c r="S45" s="36">
        <v>57.5</v>
      </c>
      <c r="T45" s="36">
        <v>57.5</v>
      </c>
      <c r="U45" s="36">
        <v>57</v>
      </c>
      <c r="V45" s="36">
        <v>57</v>
      </c>
      <c r="W45" s="36">
        <v>57</v>
      </c>
      <c r="X45" s="36">
        <v>57</v>
      </c>
      <c r="Y45" s="36">
        <v>57</v>
      </c>
      <c r="Z45" s="36">
        <v>57</v>
      </c>
      <c r="AA45" s="36">
        <v>57</v>
      </c>
      <c r="AB45" s="36">
        <v>57</v>
      </c>
      <c r="AC45" s="36">
        <v>57</v>
      </c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57"/>
      <c r="AP45" s="57"/>
      <c r="AQ45" s="57"/>
      <c r="AR45" s="57"/>
      <c r="AS45" s="57"/>
      <c r="AT45" s="57">
        <v>52</v>
      </c>
      <c r="AU45" s="71">
        <f t="shared" si="8"/>
        <v>10</v>
      </c>
      <c r="AV45" s="56">
        <f t="shared" si="11"/>
        <v>62</v>
      </c>
      <c r="AW45" s="71">
        <f t="shared" si="9"/>
        <v>-52</v>
      </c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3">
        <f t="shared" si="10"/>
        <v>6.2</v>
      </c>
      <c r="BS45" s="59"/>
      <c r="BT45" s="58"/>
      <c r="BU45" s="59" t="s">
        <v>296</v>
      </c>
      <c r="BV45" s="59" t="s">
        <v>296</v>
      </c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60" t="s">
        <v>75</v>
      </c>
      <c r="CI45" s="60" t="s">
        <v>76</v>
      </c>
      <c r="CJ45" s="74">
        <v>40302</v>
      </c>
    </row>
    <row r="46" spans="1:88" ht="12.75" hidden="1">
      <c r="A46" s="62"/>
      <c r="B46" s="61" t="s">
        <v>186</v>
      </c>
      <c r="C46" s="57"/>
      <c r="D46" s="57">
        <v>175</v>
      </c>
      <c r="E46" s="57">
        <v>62</v>
      </c>
      <c r="F46" s="36">
        <v>62</v>
      </c>
      <c r="G46" s="36">
        <v>63</v>
      </c>
      <c r="H46" s="36">
        <v>62.7</v>
      </c>
      <c r="I46" s="36">
        <v>62</v>
      </c>
      <c r="J46" s="36">
        <v>61.9</v>
      </c>
      <c r="K46" s="36">
        <v>61.9</v>
      </c>
      <c r="L46" s="36">
        <v>61.9</v>
      </c>
      <c r="M46" s="36">
        <v>61.9</v>
      </c>
      <c r="N46" s="36">
        <v>61.9</v>
      </c>
      <c r="O46" s="36">
        <v>61.9</v>
      </c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57"/>
      <c r="AP46" s="57"/>
      <c r="AQ46" s="57"/>
      <c r="AR46" s="57"/>
      <c r="AS46" s="57"/>
      <c r="AT46" s="57">
        <v>56</v>
      </c>
      <c r="AU46" s="71">
        <f t="shared" si="8"/>
        <v>6</v>
      </c>
      <c r="AV46" s="56">
        <f t="shared" si="11"/>
        <v>62</v>
      </c>
      <c r="AW46" s="71">
        <f t="shared" si="9"/>
        <v>-56</v>
      </c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3">
        <f t="shared" si="10"/>
        <v>10.333333333333334</v>
      </c>
      <c r="BS46" s="59">
        <f>E46</f>
        <v>62</v>
      </c>
      <c r="BT46" s="58"/>
      <c r="BU46" s="59" t="s">
        <v>187</v>
      </c>
      <c r="BV46" s="59" t="s">
        <v>188</v>
      </c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 t="s">
        <v>189</v>
      </c>
      <c r="CH46" s="60"/>
      <c r="CI46" s="60"/>
      <c r="CJ46" s="74" t="s">
        <v>53</v>
      </c>
    </row>
    <row r="47" spans="1:88" ht="12.75" hidden="1">
      <c r="A47" s="62"/>
      <c r="B47" s="61" t="s">
        <v>199</v>
      </c>
      <c r="C47" s="57">
        <v>25</v>
      </c>
      <c r="D47" s="57">
        <v>170</v>
      </c>
      <c r="E47" s="57">
        <v>70</v>
      </c>
      <c r="F47" s="36">
        <v>68</v>
      </c>
      <c r="G47" s="36">
        <v>68</v>
      </c>
      <c r="H47" s="36">
        <v>68</v>
      </c>
      <c r="I47" s="36">
        <v>68</v>
      </c>
      <c r="J47" s="36">
        <v>68</v>
      </c>
      <c r="K47" s="36">
        <v>68</v>
      </c>
      <c r="L47" s="36">
        <v>68</v>
      </c>
      <c r="M47" s="36">
        <v>68</v>
      </c>
      <c r="N47" s="36">
        <v>68</v>
      </c>
      <c r="O47" s="36">
        <v>70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57"/>
      <c r="AP47" s="57"/>
      <c r="AQ47" s="57"/>
      <c r="AR47" s="57"/>
      <c r="AS47" s="57"/>
      <c r="AT47" s="57">
        <v>65</v>
      </c>
      <c r="AU47" s="71">
        <f t="shared" si="8"/>
        <v>5</v>
      </c>
      <c r="AV47" s="56">
        <f t="shared" si="11"/>
        <v>70</v>
      </c>
      <c r="AW47" s="71">
        <f t="shared" si="9"/>
        <v>-65</v>
      </c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3">
        <f t="shared" si="10"/>
        <v>14</v>
      </c>
      <c r="BS47" s="59">
        <f>E47</f>
        <v>70</v>
      </c>
      <c r="BT47" s="58"/>
      <c r="BU47" s="59" t="s">
        <v>200</v>
      </c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60" t="s">
        <v>201</v>
      </c>
      <c r="CI47" s="60" t="s">
        <v>202</v>
      </c>
      <c r="CJ47" s="74" t="s">
        <v>53</v>
      </c>
    </row>
    <row r="48" spans="1:88" ht="12.75">
      <c r="A48" s="75">
        <v>20</v>
      </c>
      <c r="B48" s="61" t="s">
        <v>329</v>
      </c>
      <c r="C48" s="57">
        <v>25</v>
      </c>
      <c r="D48" s="57">
        <v>178</v>
      </c>
      <c r="E48" s="57">
        <v>74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>
        <v>74</v>
      </c>
      <c r="AG48" s="36">
        <v>71</v>
      </c>
      <c r="AH48" s="36">
        <v>72</v>
      </c>
      <c r="AI48" s="36"/>
      <c r="AJ48" s="36">
        <v>70</v>
      </c>
      <c r="AK48" s="36"/>
      <c r="AL48" s="36">
        <v>69.5</v>
      </c>
      <c r="AM48" s="36">
        <v>70</v>
      </c>
      <c r="AN48" s="36">
        <v>68</v>
      </c>
      <c r="AO48" s="57">
        <v>70</v>
      </c>
      <c r="AP48" s="57">
        <v>69</v>
      </c>
      <c r="AQ48" s="57">
        <v>67</v>
      </c>
      <c r="AR48" s="57">
        <v>70</v>
      </c>
      <c r="AS48" s="57">
        <v>68.5</v>
      </c>
      <c r="AT48" s="57">
        <v>60</v>
      </c>
      <c r="AU48" s="71">
        <f t="shared" si="8"/>
        <v>14</v>
      </c>
      <c r="AV48" s="56">
        <v>5.5</v>
      </c>
      <c r="AW48" s="71">
        <f>AU48-AV48</f>
        <v>8.5</v>
      </c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3">
        <f>AV48/AU48</f>
        <v>0.39285714285714285</v>
      </c>
      <c r="BS48" s="59"/>
      <c r="BT48" s="58"/>
      <c r="BU48" s="59" t="s">
        <v>333</v>
      </c>
      <c r="BV48" s="59" t="s">
        <v>333</v>
      </c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60" t="s">
        <v>330</v>
      </c>
      <c r="CI48" s="60" t="s">
        <v>331</v>
      </c>
      <c r="CJ48" s="74" t="s">
        <v>332</v>
      </c>
    </row>
    <row r="49" spans="1:88" ht="12.75">
      <c r="A49" s="75">
        <v>21</v>
      </c>
      <c r="B49" s="61" t="s">
        <v>374</v>
      </c>
      <c r="C49" s="57">
        <v>25</v>
      </c>
      <c r="D49" s="57">
        <v>169</v>
      </c>
      <c r="E49" s="57">
        <v>59.5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>
        <v>59.5</v>
      </c>
      <c r="AN49" s="36"/>
      <c r="AO49" s="57">
        <v>60</v>
      </c>
      <c r="AP49" s="57">
        <v>60</v>
      </c>
      <c r="AQ49" s="57">
        <v>60</v>
      </c>
      <c r="AR49" s="57">
        <v>59.5</v>
      </c>
      <c r="AS49" s="57"/>
      <c r="AT49" s="57">
        <v>54</v>
      </c>
      <c r="AU49" s="71">
        <f t="shared" si="8"/>
        <v>5.5</v>
      </c>
      <c r="AV49" s="56">
        <f>E49-AQ49</f>
        <v>-0.5</v>
      </c>
      <c r="AW49" s="71">
        <f>AU49-AV49</f>
        <v>6</v>
      </c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3">
        <f>AV49/AU49</f>
        <v>-0.09090909090909091</v>
      </c>
      <c r="BS49" s="59"/>
      <c r="BT49" s="58"/>
      <c r="BU49" s="59"/>
      <c r="BV49" s="59" t="s">
        <v>403</v>
      </c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 t="s">
        <v>376</v>
      </c>
      <c r="CH49" s="60" t="s">
        <v>357</v>
      </c>
      <c r="CI49" s="60" t="s">
        <v>375</v>
      </c>
      <c r="CJ49" s="74"/>
    </row>
    <row r="50" spans="1:88" ht="12.75">
      <c r="A50" s="75">
        <v>22</v>
      </c>
      <c r="B50" s="61" t="s">
        <v>396</v>
      </c>
      <c r="C50" s="57">
        <v>27</v>
      </c>
      <c r="D50" s="57">
        <v>173</v>
      </c>
      <c r="E50" s="57">
        <v>69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57"/>
      <c r="AP50" s="57"/>
      <c r="AQ50" s="57"/>
      <c r="AR50" s="57"/>
      <c r="AS50" s="57">
        <v>68</v>
      </c>
      <c r="AT50" s="57">
        <v>62</v>
      </c>
      <c r="AU50" s="71">
        <f t="shared" si="8"/>
        <v>7</v>
      </c>
      <c r="AV50" s="56">
        <v>0</v>
      </c>
      <c r="AW50" s="71">
        <v>7</v>
      </c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3"/>
      <c r="BS50" s="59"/>
      <c r="BT50" s="58"/>
      <c r="BU50" s="59" t="s">
        <v>398</v>
      </c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60" t="s">
        <v>397</v>
      </c>
      <c r="CI50" s="60"/>
      <c r="CJ50" s="74"/>
    </row>
    <row r="51" spans="1:88" ht="18.75">
      <c r="A51" s="79" t="s">
        <v>392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1"/>
    </row>
    <row r="52" spans="1:88" ht="12.75" hidden="1">
      <c r="A52" s="9">
        <v>33</v>
      </c>
      <c r="B52" s="10" t="s">
        <v>194</v>
      </c>
      <c r="C52" s="14">
        <v>24</v>
      </c>
      <c r="D52" s="14">
        <v>160</v>
      </c>
      <c r="E52" s="14">
        <v>61.5</v>
      </c>
      <c r="F52" s="14"/>
      <c r="G52" s="14"/>
      <c r="H52" s="14"/>
      <c r="I52" s="14"/>
      <c r="J52" s="14"/>
      <c r="K52" s="14"/>
      <c r="L52" s="14"/>
      <c r="M52" s="23">
        <v>61.5</v>
      </c>
      <c r="N52" s="14">
        <v>61.5</v>
      </c>
      <c r="O52" s="14">
        <v>61.5</v>
      </c>
      <c r="P52" s="23">
        <v>59.6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>
        <v>55</v>
      </c>
      <c r="AU52" s="15">
        <f>E52-AT52</f>
        <v>6.5</v>
      </c>
      <c r="AV52" s="24">
        <f>O52-P52</f>
        <v>1.8999999999999986</v>
      </c>
      <c r="AW52" s="15">
        <f aca="true" t="shared" si="12" ref="AW52:AW59">AU52-AV52</f>
        <v>4.600000000000001</v>
      </c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16">
        <f aca="true" t="shared" si="13" ref="BR52:BR59">AV52/AU52</f>
        <v>0.2923076923076921</v>
      </c>
      <c r="BS52" s="1"/>
      <c r="BT52" s="15"/>
      <c r="BU52" s="5" t="s">
        <v>195</v>
      </c>
      <c r="BV52" s="5" t="s">
        <v>195</v>
      </c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20" t="s">
        <v>196</v>
      </c>
      <c r="CH52" s="9" t="s">
        <v>197</v>
      </c>
      <c r="CI52" s="9" t="s">
        <v>198</v>
      </c>
      <c r="CJ52" s="22">
        <v>40316</v>
      </c>
    </row>
    <row r="53" ht="12.75" hidden="1"/>
    <row r="54" spans="1:88" ht="12.75">
      <c r="A54" s="62">
        <v>23</v>
      </c>
      <c r="B54" s="61" t="s">
        <v>260</v>
      </c>
      <c r="C54" s="57">
        <v>23</v>
      </c>
      <c r="D54" s="57">
        <v>165</v>
      </c>
      <c r="E54" s="57">
        <v>60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>
        <v>60</v>
      </c>
      <c r="S54" s="36">
        <v>59</v>
      </c>
      <c r="T54" s="36">
        <v>58</v>
      </c>
      <c r="U54" s="36">
        <v>56</v>
      </c>
      <c r="V54" s="36">
        <v>56</v>
      </c>
      <c r="W54" s="36">
        <v>56</v>
      </c>
      <c r="X54" s="36">
        <v>56</v>
      </c>
      <c r="Y54" s="36">
        <v>56</v>
      </c>
      <c r="Z54" s="36">
        <v>55.7</v>
      </c>
      <c r="AA54" s="36">
        <v>55.5</v>
      </c>
      <c r="AB54" s="36">
        <v>55.5</v>
      </c>
      <c r="AC54" s="36">
        <v>56.5</v>
      </c>
      <c r="AD54" s="36">
        <f>AC54+1</f>
        <v>57.5</v>
      </c>
      <c r="AE54" s="36">
        <f>AD54+1</f>
        <v>58.5</v>
      </c>
      <c r="AF54" s="36"/>
      <c r="AG54" s="36"/>
      <c r="AH54" s="36"/>
      <c r="AI54" s="36"/>
      <c r="AJ54" s="36"/>
      <c r="AK54" s="36"/>
      <c r="AL54" s="36"/>
      <c r="AM54" s="36"/>
      <c r="AN54" s="36"/>
      <c r="AO54" s="57">
        <v>58.5</v>
      </c>
      <c r="AP54" s="57">
        <v>58.5</v>
      </c>
      <c r="AQ54" s="57">
        <v>58.5</v>
      </c>
      <c r="AR54" s="57"/>
      <c r="AS54" s="57"/>
      <c r="AT54" s="57">
        <v>54</v>
      </c>
      <c r="AU54" s="71">
        <f aca="true" t="shared" si="14" ref="AU54:AU61">E54-AT54</f>
        <v>6</v>
      </c>
      <c r="AV54" s="56">
        <f>E54-AQ54</f>
        <v>1.5</v>
      </c>
      <c r="AW54" s="71">
        <f>AU54-AV54</f>
        <v>4.5</v>
      </c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3">
        <f>AV54/AU54</f>
        <v>0.25</v>
      </c>
      <c r="BS54" s="59"/>
      <c r="BT54" s="58"/>
      <c r="BU54" s="59" t="s">
        <v>264</v>
      </c>
      <c r="BV54" s="59" t="s">
        <v>308</v>
      </c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60"/>
      <c r="CI54" s="60" t="s">
        <v>261</v>
      </c>
      <c r="CJ54" s="74">
        <v>40352</v>
      </c>
    </row>
    <row r="55" spans="1:88" ht="12.75">
      <c r="A55" s="62">
        <v>24</v>
      </c>
      <c r="B55" s="61" t="s">
        <v>145</v>
      </c>
      <c r="C55" s="57">
        <v>25</v>
      </c>
      <c r="D55" s="57">
        <v>165</v>
      </c>
      <c r="E55" s="57">
        <v>57.5</v>
      </c>
      <c r="F55" s="36">
        <v>57</v>
      </c>
      <c r="G55" s="36">
        <v>56.8</v>
      </c>
      <c r="H55" s="36">
        <v>56.8</v>
      </c>
      <c r="I55" s="36">
        <v>56.3</v>
      </c>
      <c r="J55" s="36">
        <v>55.9</v>
      </c>
      <c r="K55" s="36">
        <v>55.7</v>
      </c>
      <c r="L55" s="36">
        <v>55.9</v>
      </c>
      <c r="M55" s="36">
        <v>55.1</v>
      </c>
      <c r="N55" s="36">
        <v>54.6</v>
      </c>
      <c r="O55" s="36">
        <v>54.9</v>
      </c>
      <c r="P55" s="36"/>
      <c r="Q55" s="36"/>
      <c r="R55" s="36"/>
      <c r="S55" s="36">
        <v>55.2</v>
      </c>
      <c r="T55" s="36">
        <v>55.7</v>
      </c>
      <c r="U55" s="36">
        <v>53.9</v>
      </c>
      <c r="V55" s="36">
        <v>54.2</v>
      </c>
      <c r="W55" s="36">
        <v>54.2</v>
      </c>
      <c r="X55" s="36">
        <v>55.3</v>
      </c>
      <c r="Y55" s="36">
        <v>54.2</v>
      </c>
      <c r="Z55" s="36">
        <v>54.2</v>
      </c>
      <c r="AA55" s="36">
        <v>54.1</v>
      </c>
      <c r="AB55" s="36">
        <v>54.1</v>
      </c>
      <c r="AC55" s="36">
        <v>55.1</v>
      </c>
      <c r="AD55" s="36">
        <v>55.6</v>
      </c>
      <c r="AE55" s="36">
        <f>AD55+1</f>
        <v>56.6</v>
      </c>
      <c r="AF55" s="36">
        <v>56.6</v>
      </c>
      <c r="AG55" s="36">
        <f>56.2</f>
        <v>56.2</v>
      </c>
      <c r="AH55" s="36">
        <v>56.3</v>
      </c>
      <c r="AI55" s="36"/>
      <c r="AJ55" s="36"/>
      <c r="AK55" s="36"/>
      <c r="AL55" s="36"/>
      <c r="AM55" s="36"/>
      <c r="AN55" s="36"/>
      <c r="AO55" s="57">
        <v>56.3</v>
      </c>
      <c r="AP55" s="57">
        <v>56.3</v>
      </c>
      <c r="AQ55" s="57">
        <v>56.3</v>
      </c>
      <c r="AR55" s="57"/>
      <c r="AS55" s="57"/>
      <c r="AT55" s="57">
        <v>53</v>
      </c>
      <c r="AU55" s="71">
        <f t="shared" si="14"/>
        <v>4.5</v>
      </c>
      <c r="AV55" s="56">
        <f>E55-AQ55</f>
        <v>1.2000000000000028</v>
      </c>
      <c r="AW55" s="71">
        <f>AU55-AV55</f>
        <v>3.299999999999997</v>
      </c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3">
        <f>AV55/AU55</f>
        <v>0.2666666666666673</v>
      </c>
      <c r="BS55" s="59">
        <f>E55</f>
        <v>57.5</v>
      </c>
      <c r="BT55" s="58"/>
      <c r="BU55" s="59" t="s">
        <v>304</v>
      </c>
      <c r="BV55" s="59" t="s">
        <v>349</v>
      </c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60" t="s">
        <v>146</v>
      </c>
      <c r="CI55" s="60" t="s">
        <v>147</v>
      </c>
      <c r="CJ55" s="74" t="s">
        <v>53</v>
      </c>
    </row>
    <row r="56" spans="1:88" ht="12.75" hidden="1">
      <c r="A56" s="9">
        <v>26.5</v>
      </c>
      <c r="B56" s="10" t="s">
        <v>205</v>
      </c>
      <c r="C56" s="14">
        <v>24</v>
      </c>
      <c r="D56" s="14">
        <v>166</v>
      </c>
      <c r="E56" s="14">
        <v>57</v>
      </c>
      <c r="F56" s="14">
        <v>57</v>
      </c>
      <c r="G56" s="14">
        <v>57</v>
      </c>
      <c r="H56" s="14">
        <v>57</v>
      </c>
      <c r="I56" s="14">
        <v>57</v>
      </c>
      <c r="J56" s="14">
        <v>57</v>
      </c>
      <c r="K56" s="14">
        <v>57</v>
      </c>
      <c r="L56" s="14">
        <v>57</v>
      </c>
      <c r="M56" s="14">
        <v>57</v>
      </c>
      <c r="N56" s="14">
        <v>57</v>
      </c>
      <c r="O56" s="14">
        <v>57</v>
      </c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14">
        <v>53</v>
      </c>
      <c r="AU56" s="15">
        <f t="shared" si="14"/>
        <v>4</v>
      </c>
      <c r="AV56" s="24">
        <f>E56-AE56</f>
        <v>57</v>
      </c>
      <c r="AW56" s="15">
        <f t="shared" si="12"/>
        <v>-53</v>
      </c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16">
        <f t="shared" si="13"/>
        <v>14.25</v>
      </c>
      <c r="BS56" s="1"/>
      <c r="BT56" s="19"/>
      <c r="BU56" s="5" t="s">
        <v>206</v>
      </c>
      <c r="BV56" s="5" t="s">
        <v>206</v>
      </c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20"/>
      <c r="CH56" s="9" t="s">
        <v>207</v>
      </c>
      <c r="CI56" s="9" t="s">
        <v>208</v>
      </c>
      <c r="CJ56" s="22">
        <v>40304</v>
      </c>
    </row>
    <row r="57" spans="1:88" ht="12.75" hidden="1">
      <c r="A57" s="9">
        <v>27</v>
      </c>
      <c r="B57" s="10" t="s">
        <v>176</v>
      </c>
      <c r="C57" s="14">
        <v>26</v>
      </c>
      <c r="D57" s="14">
        <v>172</v>
      </c>
      <c r="E57" s="14">
        <v>65</v>
      </c>
      <c r="F57" s="14">
        <v>65</v>
      </c>
      <c r="G57" s="14">
        <v>65</v>
      </c>
      <c r="H57" s="14">
        <v>65</v>
      </c>
      <c r="I57" s="14">
        <v>65</v>
      </c>
      <c r="J57" s="14">
        <v>65</v>
      </c>
      <c r="K57" s="23">
        <v>64</v>
      </c>
      <c r="L57" s="23">
        <v>63.2</v>
      </c>
      <c r="M57" s="32">
        <v>63.9</v>
      </c>
      <c r="N57" s="14">
        <v>63.9</v>
      </c>
      <c r="O57" s="14">
        <v>63.9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14">
        <v>60</v>
      </c>
      <c r="AU57" s="15">
        <f t="shared" si="14"/>
        <v>5</v>
      </c>
      <c r="AV57" s="24">
        <f>E57-AE57</f>
        <v>65</v>
      </c>
      <c r="AW57" s="15">
        <f t="shared" si="12"/>
        <v>-60</v>
      </c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16">
        <f t="shared" si="13"/>
        <v>13</v>
      </c>
      <c r="BS57" s="1"/>
      <c r="BT57" s="19"/>
      <c r="BU57" s="5" t="s">
        <v>177</v>
      </c>
      <c r="BV57" s="5" t="s">
        <v>160</v>
      </c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20"/>
      <c r="CH57" s="9" t="s">
        <v>72</v>
      </c>
      <c r="CI57" s="9" t="s">
        <v>178</v>
      </c>
      <c r="CJ57" s="22">
        <v>40297</v>
      </c>
    </row>
    <row r="58" spans="1:88" ht="12.75" hidden="1">
      <c r="A58" s="9">
        <v>27.5</v>
      </c>
      <c r="B58" s="10" t="s">
        <v>148</v>
      </c>
      <c r="C58" s="14">
        <v>32</v>
      </c>
      <c r="D58" s="14">
        <v>175</v>
      </c>
      <c r="E58" s="14">
        <v>64.5</v>
      </c>
      <c r="F58" s="14">
        <v>64.5</v>
      </c>
      <c r="G58" s="14">
        <v>64.5</v>
      </c>
      <c r="H58" s="14">
        <v>64.5</v>
      </c>
      <c r="I58" s="14">
        <v>64.5</v>
      </c>
      <c r="J58" s="14">
        <v>64.5</v>
      </c>
      <c r="K58" s="14">
        <v>64.5</v>
      </c>
      <c r="L58" s="14">
        <v>64.5</v>
      </c>
      <c r="M58" s="14">
        <v>64.5</v>
      </c>
      <c r="N58" s="23">
        <v>62</v>
      </c>
      <c r="O58" s="14">
        <v>62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14">
        <v>59</v>
      </c>
      <c r="AU58" s="15">
        <f t="shared" si="14"/>
        <v>5.5</v>
      </c>
      <c r="AV58" s="24">
        <f>E58-AE58</f>
        <v>64.5</v>
      </c>
      <c r="AW58" s="15">
        <f t="shared" si="12"/>
        <v>-59</v>
      </c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16">
        <f t="shared" si="13"/>
        <v>11.727272727272727</v>
      </c>
      <c r="BS58" s="1"/>
      <c r="BT58" s="19"/>
      <c r="BU58" s="5" t="s">
        <v>149</v>
      </c>
      <c r="BV58" s="5" t="s">
        <v>149</v>
      </c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20" t="s">
        <v>150</v>
      </c>
      <c r="CH58" s="9" t="s">
        <v>151</v>
      </c>
      <c r="CI58" s="9" t="s">
        <v>152</v>
      </c>
      <c r="CJ58" s="22">
        <v>40301</v>
      </c>
    </row>
    <row r="59" spans="1:88" ht="12.75" hidden="1">
      <c r="A59" s="37">
        <v>28</v>
      </c>
      <c r="B59" s="38" t="s">
        <v>167</v>
      </c>
      <c r="C59" s="39">
        <v>27</v>
      </c>
      <c r="D59" s="39">
        <v>165</v>
      </c>
      <c r="E59" s="39">
        <v>57.3</v>
      </c>
      <c r="F59" s="39">
        <v>56</v>
      </c>
      <c r="G59" s="39">
        <v>56</v>
      </c>
      <c r="H59" s="39">
        <v>56</v>
      </c>
      <c r="I59" s="39">
        <v>56</v>
      </c>
      <c r="J59" s="39">
        <v>56</v>
      </c>
      <c r="K59" s="39">
        <v>56</v>
      </c>
      <c r="L59" s="39">
        <v>56</v>
      </c>
      <c r="M59" s="39">
        <v>56</v>
      </c>
      <c r="N59" s="39">
        <v>56</v>
      </c>
      <c r="O59" s="39">
        <v>56</v>
      </c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39">
        <v>53</v>
      </c>
      <c r="AU59" s="41">
        <f t="shared" si="14"/>
        <v>4.299999999999997</v>
      </c>
      <c r="AV59" s="24">
        <f>E59-AE59</f>
        <v>57.3</v>
      </c>
      <c r="AW59" s="15">
        <f t="shared" si="12"/>
        <v>-53</v>
      </c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16">
        <f t="shared" si="13"/>
        <v>13.325581395348845</v>
      </c>
      <c r="BS59" s="43">
        <f>E59</f>
        <v>57.3</v>
      </c>
      <c r="BT59" s="44"/>
      <c r="BU59" s="42" t="s">
        <v>168</v>
      </c>
      <c r="BV59" s="42" t="s">
        <v>169</v>
      </c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6"/>
      <c r="CH59" s="37" t="s">
        <v>170</v>
      </c>
      <c r="CI59" s="47" t="s">
        <v>171</v>
      </c>
      <c r="CJ59" s="48" t="s">
        <v>53</v>
      </c>
    </row>
    <row r="60" spans="1:88" ht="12.75">
      <c r="A60" s="62">
        <v>25</v>
      </c>
      <c r="B60" s="61" t="s">
        <v>394</v>
      </c>
      <c r="C60" s="57"/>
      <c r="D60" s="57">
        <v>166</v>
      </c>
      <c r="E60" s="57">
        <v>77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>
        <v>77</v>
      </c>
      <c r="AH60" s="36"/>
      <c r="AI60" s="36"/>
      <c r="AJ60" s="36"/>
      <c r="AK60" s="36"/>
      <c r="AL60" s="36">
        <v>73</v>
      </c>
      <c r="AM60" s="36">
        <v>72.5</v>
      </c>
      <c r="AN60" s="36">
        <v>72.5</v>
      </c>
      <c r="AO60" s="57">
        <v>72.5</v>
      </c>
      <c r="AP60" s="57">
        <v>72</v>
      </c>
      <c r="AQ60" s="57">
        <v>72</v>
      </c>
      <c r="AR60" s="57"/>
      <c r="AS60" s="57">
        <v>73.5</v>
      </c>
      <c r="AT60" s="57">
        <v>67</v>
      </c>
      <c r="AU60" s="71">
        <f t="shared" si="14"/>
        <v>10</v>
      </c>
      <c r="AV60" s="56">
        <v>3.5</v>
      </c>
      <c r="AW60" s="71">
        <f>AU60-AV60</f>
        <v>6.5</v>
      </c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3">
        <f>AV60/AU60</f>
        <v>0.35</v>
      </c>
      <c r="BS60" s="59"/>
      <c r="BT60" s="58"/>
      <c r="BU60" s="59" t="s">
        <v>373</v>
      </c>
      <c r="BV60" s="59" t="s">
        <v>362</v>
      </c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60" t="s">
        <v>359</v>
      </c>
      <c r="CI60" s="60" t="s">
        <v>363</v>
      </c>
      <c r="CJ60" s="74" t="s">
        <v>358</v>
      </c>
    </row>
    <row r="61" spans="1:88" ht="12.75">
      <c r="A61" s="62">
        <v>26</v>
      </c>
      <c r="B61" s="61" t="s">
        <v>377</v>
      </c>
      <c r="C61" s="57">
        <v>20</v>
      </c>
      <c r="D61" s="57">
        <v>164</v>
      </c>
      <c r="E61" s="57">
        <v>58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>
        <v>58</v>
      </c>
      <c r="AO61" s="57">
        <v>58</v>
      </c>
      <c r="AP61" s="57">
        <v>56.8</v>
      </c>
      <c r="AQ61" s="57">
        <v>56.8</v>
      </c>
      <c r="AR61" s="57"/>
      <c r="AS61" s="57">
        <v>58.4</v>
      </c>
      <c r="AT61" s="57">
        <v>52</v>
      </c>
      <c r="AU61" s="71">
        <f t="shared" si="14"/>
        <v>6</v>
      </c>
      <c r="AV61" s="56">
        <f>E61-AQ61</f>
        <v>1.2000000000000028</v>
      </c>
      <c r="AW61" s="71">
        <f>AU61-AV61</f>
        <v>4.799999999999997</v>
      </c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3">
        <f>AV61/AU61</f>
        <v>0.20000000000000048</v>
      </c>
      <c r="BS61" s="59"/>
      <c r="BT61" s="58"/>
      <c r="BU61" s="59" t="s">
        <v>378</v>
      </c>
      <c r="BV61" s="59" t="s">
        <v>410</v>
      </c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60" t="s">
        <v>379</v>
      </c>
      <c r="CI61" s="60" t="s">
        <v>381</v>
      </c>
      <c r="CJ61" s="74" t="s">
        <v>380</v>
      </c>
    </row>
    <row r="62" spans="1:88" ht="12.75" customHeight="1">
      <c r="A62" s="82" t="s">
        <v>393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4"/>
    </row>
    <row r="63" spans="1:88" ht="12.75" hidden="1">
      <c r="A63" s="9">
        <v>44</v>
      </c>
      <c r="B63" s="10" t="s">
        <v>158</v>
      </c>
      <c r="C63" s="1"/>
      <c r="D63" s="1"/>
      <c r="E63" s="14">
        <v>62.8</v>
      </c>
      <c r="F63" s="14">
        <v>62.8</v>
      </c>
      <c r="G63" s="23">
        <v>60.8</v>
      </c>
      <c r="H63" s="14">
        <v>60.8</v>
      </c>
      <c r="I63" s="14">
        <v>60.8</v>
      </c>
      <c r="J63" s="14">
        <v>60.8</v>
      </c>
      <c r="K63" s="14">
        <v>60.8</v>
      </c>
      <c r="L63" s="14">
        <v>60.8</v>
      </c>
      <c r="M63" s="14">
        <v>60.8</v>
      </c>
      <c r="N63" s="14">
        <v>60.8</v>
      </c>
      <c r="O63" s="14">
        <v>60.8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>
        <v>58</v>
      </c>
      <c r="AU63" s="15">
        <f aca="true" t="shared" si="15" ref="AU63:AU75">E63-AT63</f>
        <v>4.799999999999997</v>
      </c>
      <c r="AV63" s="24">
        <f>E63-O63</f>
        <v>2</v>
      </c>
      <c r="AW63" s="15">
        <f aca="true" t="shared" si="16" ref="AW63:AW81">AU63-AV63</f>
        <v>2.799999999999997</v>
      </c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16">
        <f aca="true" t="shared" si="17" ref="BR63:BR79">AV63/AU63</f>
        <v>0.4166666666666669</v>
      </c>
      <c r="BS63" s="1"/>
      <c r="BT63" s="15"/>
      <c r="BU63" s="5" t="s">
        <v>159</v>
      </c>
      <c r="BV63" s="5" t="s">
        <v>160</v>
      </c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20"/>
      <c r="CH63" s="9"/>
      <c r="CI63" s="17" t="s">
        <v>161</v>
      </c>
      <c r="CJ63" s="31" t="s">
        <v>53</v>
      </c>
    </row>
    <row r="64" spans="1:88" ht="12.75" hidden="1">
      <c r="A64" s="9">
        <v>45</v>
      </c>
      <c r="B64" s="10" t="s">
        <v>153</v>
      </c>
      <c r="C64" s="14">
        <v>22</v>
      </c>
      <c r="D64" s="14">
        <v>170</v>
      </c>
      <c r="E64" s="14">
        <v>56</v>
      </c>
      <c r="F64" s="14">
        <v>55.7</v>
      </c>
      <c r="G64" s="23">
        <v>53.5</v>
      </c>
      <c r="H64" s="14">
        <v>53.5</v>
      </c>
      <c r="I64" s="14">
        <v>53.5</v>
      </c>
      <c r="J64" s="14">
        <v>53.5</v>
      </c>
      <c r="K64" s="14">
        <v>53.5</v>
      </c>
      <c r="L64" s="14">
        <v>53.5</v>
      </c>
      <c r="M64" s="14">
        <v>53.5</v>
      </c>
      <c r="N64" s="14">
        <v>53.5</v>
      </c>
      <c r="O64" s="14">
        <v>53.5</v>
      </c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>
        <v>51</v>
      </c>
      <c r="AU64" s="15">
        <f t="shared" si="15"/>
        <v>5</v>
      </c>
      <c r="AV64" s="24">
        <f>E64-O64</f>
        <v>2.5</v>
      </c>
      <c r="AW64" s="15">
        <f t="shared" si="16"/>
        <v>2.5</v>
      </c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16">
        <f t="shared" si="17"/>
        <v>0.5</v>
      </c>
      <c r="BS64" s="1"/>
      <c r="BT64" s="15"/>
      <c r="BU64" s="5" t="s">
        <v>154</v>
      </c>
      <c r="BV64" s="5" t="s">
        <v>155</v>
      </c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20"/>
      <c r="CH64" s="9" t="s">
        <v>156</v>
      </c>
      <c r="CI64" s="9" t="s">
        <v>157</v>
      </c>
      <c r="CJ64" s="22">
        <v>40263</v>
      </c>
    </row>
    <row r="65" spans="1:88" ht="12.75">
      <c r="A65" s="62">
        <v>27</v>
      </c>
      <c r="B65" s="61" t="s">
        <v>259</v>
      </c>
      <c r="C65" s="57">
        <v>29</v>
      </c>
      <c r="D65" s="57">
        <v>170</v>
      </c>
      <c r="E65" s="57">
        <v>58.5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>
        <v>58.5</v>
      </c>
      <c r="S65" s="36">
        <v>57.7</v>
      </c>
      <c r="T65" s="36">
        <v>58</v>
      </c>
      <c r="U65" s="36">
        <v>58</v>
      </c>
      <c r="V65" s="36">
        <v>58</v>
      </c>
      <c r="W65" s="36">
        <v>58</v>
      </c>
      <c r="X65" s="36">
        <v>57.9</v>
      </c>
      <c r="Y65" s="36">
        <v>57.9</v>
      </c>
      <c r="Z65" s="36">
        <v>58</v>
      </c>
      <c r="AA65" s="36">
        <v>60</v>
      </c>
      <c r="AB65" s="36">
        <v>60</v>
      </c>
      <c r="AC65" s="36">
        <v>58</v>
      </c>
      <c r="AD65" s="36">
        <v>57.9</v>
      </c>
      <c r="AE65" s="36">
        <v>59</v>
      </c>
      <c r="AF65" s="36">
        <v>58.4</v>
      </c>
      <c r="AG65" s="36"/>
      <c r="AH65" s="36">
        <v>57.4</v>
      </c>
      <c r="AI65" s="36"/>
      <c r="AJ65" s="36"/>
      <c r="AK65" s="36"/>
      <c r="AL65" s="36"/>
      <c r="AM65" s="36">
        <v>57.8</v>
      </c>
      <c r="AN65" s="36">
        <v>57.8</v>
      </c>
      <c r="AO65" s="57">
        <v>57.7</v>
      </c>
      <c r="AP65" s="57">
        <v>57.7</v>
      </c>
      <c r="AQ65" s="57">
        <v>57.1</v>
      </c>
      <c r="AR65" s="57"/>
      <c r="AS65" s="57"/>
      <c r="AT65" s="57">
        <v>56</v>
      </c>
      <c r="AU65" s="71">
        <f t="shared" si="15"/>
        <v>2.5</v>
      </c>
      <c r="AV65" s="56">
        <f aca="true" t="shared" si="18" ref="AV65:AV72">E65-AQ65</f>
        <v>1.3999999999999986</v>
      </c>
      <c r="AW65" s="71">
        <f t="shared" si="16"/>
        <v>1.1000000000000014</v>
      </c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3">
        <f t="shared" si="17"/>
        <v>0.5599999999999994</v>
      </c>
      <c r="BS65" s="59"/>
      <c r="BT65" s="58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60"/>
      <c r="CI65" s="60"/>
      <c r="CJ65" s="74"/>
    </row>
    <row r="66" spans="1:88" ht="12.75" hidden="1">
      <c r="A66" s="62"/>
      <c r="B66" s="61" t="s">
        <v>77</v>
      </c>
      <c r="C66" s="57"/>
      <c r="D66" s="57">
        <v>162</v>
      </c>
      <c r="E66" s="57">
        <v>62</v>
      </c>
      <c r="F66" s="36">
        <v>62</v>
      </c>
      <c r="G66" s="36">
        <v>62</v>
      </c>
      <c r="H66" s="36">
        <v>62</v>
      </c>
      <c r="I66" s="36">
        <v>62</v>
      </c>
      <c r="J66" s="36">
        <v>62</v>
      </c>
      <c r="K66" s="36">
        <v>62</v>
      </c>
      <c r="L66" s="36">
        <v>62</v>
      </c>
      <c r="M66" s="36">
        <v>62</v>
      </c>
      <c r="N66" s="36">
        <v>60</v>
      </c>
      <c r="O66" s="36">
        <v>57.5</v>
      </c>
      <c r="P66" s="36"/>
      <c r="Q66" s="36"/>
      <c r="R66" s="36"/>
      <c r="S66" s="36">
        <v>55</v>
      </c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57"/>
      <c r="AP66" s="57"/>
      <c r="AQ66" s="57"/>
      <c r="AR66" s="57"/>
      <c r="AS66" s="57"/>
      <c r="AT66" s="57">
        <v>53</v>
      </c>
      <c r="AU66" s="71">
        <f t="shared" si="15"/>
        <v>9</v>
      </c>
      <c r="AV66" s="56">
        <f t="shared" si="18"/>
        <v>62</v>
      </c>
      <c r="AW66" s="71">
        <f t="shared" si="16"/>
        <v>-53</v>
      </c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3">
        <f t="shared" si="17"/>
        <v>6.888888888888889</v>
      </c>
      <c r="BS66" s="59"/>
      <c r="BT66" s="58"/>
      <c r="BU66" s="59" t="s">
        <v>78</v>
      </c>
      <c r="BV66" s="59" t="s">
        <v>268</v>
      </c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 t="s">
        <v>79</v>
      </c>
      <c r="CH66" s="60"/>
      <c r="CI66" s="60" t="s">
        <v>80</v>
      </c>
      <c r="CJ66" s="74">
        <v>40273</v>
      </c>
    </row>
    <row r="67" spans="1:88" ht="12.75" hidden="1">
      <c r="A67" s="62"/>
      <c r="B67" s="61" t="s">
        <v>222</v>
      </c>
      <c r="C67" s="57"/>
      <c r="D67" s="57">
        <v>172</v>
      </c>
      <c r="E67" s="57">
        <v>62</v>
      </c>
      <c r="F67" s="36"/>
      <c r="G67" s="36"/>
      <c r="H67" s="36"/>
      <c r="I67" s="36"/>
      <c r="J67" s="36"/>
      <c r="K67" s="36"/>
      <c r="L67" s="36"/>
      <c r="M67" s="36"/>
      <c r="N67" s="36">
        <v>62</v>
      </c>
      <c r="O67" s="36">
        <v>62</v>
      </c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57"/>
      <c r="AP67" s="57"/>
      <c r="AQ67" s="57"/>
      <c r="AR67" s="57"/>
      <c r="AS67" s="57"/>
      <c r="AT67" s="57">
        <v>60</v>
      </c>
      <c r="AU67" s="71">
        <f t="shared" si="15"/>
        <v>2</v>
      </c>
      <c r="AV67" s="56">
        <f t="shared" si="18"/>
        <v>62</v>
      </c>
      <c r="AW67" s="71">
        <f t="shared" si="16"/>
        <v>-60</v>
      </c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3">
        <f t="shared" si="17"/>
        <v>31</v>
      </c>
      <c r="BS67" s="59"/>
      <c r="BT67" s="58"/>
      <c r="BU67" s="59" t="s">
        <v>223</v>
      </c>
      <c r="BV67" s="59" t="s">
        <v>223</v>
      </c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60" t="s">
        <v>224</v>
      </c>
      <c r="CI67" s="60"/>
      <c r="CJ67" s="74">
        <v>40319</v>
      </c>
    </row>
    <row r="68" spans="1:88" ht="12.75" hidden="1">
      <c r="A68" s="62"/>
      <c r="B68" s="61"/>
      <c r="C68" s="57"/>
      <c r="D68" s="57"/>
      <c r="E68" s="57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57"/>
      <c r="AP68" s="57"/>
      <c r="AQ68" s="57"/>
      <c r="AR68" s="57"/>
      <c r="AS68" s="57"/>
      <c r="AT68" s="57"/>
      <c r="AU68" s="71">
        <f t="shared" si="15"/>
        <v>0</v>
      </c>
      <c r="AV68" s="56">
        <f t="shared" si="18"/>
        <v>0</v>
      </c>
      <c r="AW68" s="71">
        <f t="shared" si="16"/>
        <v>0</v>
      </c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3" t="e">
        <f t="shared" si="17"/>
        <v>#DIV/0!</v>
      </c>
      <c r="BS68" s="59"/>
      <c r="BT68" s="58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60"/>
      <c r="CI68" s="60"/>
      <c r="CJ68" s="74"/>
    </row>
    <row r="69" spans="1:88" ht="12.75">
      <c r="A69" s="62">
        <v>28</v>
      </c>
      <c r="B69" s="61" t="s">
        <v>217</v>
      </c>
      <c r="C69" s="57">
        <v>25</v>
      </c>
      <c r="D69" s="57">
        <v>163</v>
      </c>
      <c r="E69" s="57">
        <v>56</v>
      </c>
      <c r="F69" s="36"/>
      <c r="G69" s="36"/>
      <c r="H69" s="36"/>
      <c r="I69" s="36"/>
      <c r="J69" s="36"/>
      <c r="K69" s="36"/>
      <c r="L69" s="36"/>
      <c r="M69" s="36"/>
      <c r="N69" s="36">
        <v>56</v>
      </c>
      <c r="O69" s="36">
        <v>56</v>
      </c>
      <c r="P69" s="36">
        <v>56</v>
      </c>
      <c r="Q69" s="36">
        <v>56</v>
      </c>
      <c r="R69" s="36">
        <v>56</v>
      </c>
      <c r="S69" s="36">
        <v>56</v>
      </c>
      <c r="T69" s="36">
        <v>56</v>
      </c>
      <c r="U69" s="36">
        <v>56</v>
      </c>
      <c r="V69" s="36">
        <v>56</v>
      </c>
      <c r="W69" s="36">
        <v>55.7</v>
      </c>
      <c r="X69" s="36">
        <v>55.7</v>
      </c>
      <c r="Y69" s="36">
        <v>55.7</v>
      </c>
      <c r="Z69" s="36">
        <v>55.7</v>
      </c>
      <c r="AA69" s="36">
        <v>55.7</v>
      </c>
      <c r="AB69" s="36">
        <v>55.7</v>
      </c>
      <c r="AC69" s="36">
        <v>55.7</v>
      </c>
      <c r="AD69" s="36">
        <v>55.7</v>
      </c>
      <c r="AE69" s="36">
        <v>55.7</v>
      </c>
      <c r="AF69" s="36">
        <v>55.7</v>
      </c>
      <c r="AG69" s="36">
        <v>55.7</v>
      </c>
      <c r="AH69" s="36"/>
      <c r="AI69" s="36"/>
      <c r="AJ69" s="36"/>
      <c r="AK69" s="36"/>
      <c r="AL69" s="36"/>
      <c r="AM69" s="36"/>
      <c r="AN69" s="36"/>
      <c r="AO69" s="57">
        <v>55.7</v>
      </c>
      <c r="AP69" s="57">
        <v>55.7</v>
      </c>
      <c r="AQ69" s="57">
        <v>55.7</v>
      </c>
      <c r="AR69" s="57"/>
      <c r="AS69" s="57"/>
      <c r="AT69" s="57">
        <v>53</v>
      </c>
      <c r="AU69" s="71">
        <f t="shared" si="15"/>
        <v>3</v>
      </c>
      <c r="AV69" s="56">
        <f t="shared" si="18"/>
        <v>0.29999999999999716</v>
      </c>
      <c r="AW69" s="71">
        <f t="shared" si="16"/>
        <v>2.700000000000003</v>
      </c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3">
        <f t="shared" si="17"/>
        <v>0.09999999999999905</v>
      </c>
      <c r="BS69" s="59"/>
      <c r="BT69" s="58"/>
      <c r="BU69" s="59" t="s">
        <v>218</v>
      </c>
      <c r="BV69" s="59" t="s">
        <v>325</v>
      </c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 t="s">
        <v>219</v>
      </c>
      <c r="CH69" s="60" t="s">
        <v>220</v>
      </c>
      <c r="CI69" s="60" t="s">
        <v>221</v>
      </c>
      <c r="CJ69" s="74">
        <v>40323</v>
      </c>
    </row>
    <row r="70" spans="1:88" ht="12.75" hidden="1">
      <c r="A70" s="62">
        <v>29</v>
      </c>
      <c r="B70" s="61" t="s">
        <v>335</v>
      </c>
      <c r="C70" s="57">
        <v>24</v>
      </c>
      <c r="D70" s="57">
        <v>153</v>
      </c>
      <c r="E70" s="57">
        <v>50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>
        <v>49.5</v>
      </c>
      <c r="AG70" s="36"/>
      <c r="AH70" s="36"/>
      <c r="AI70" s="36"/>
      <c r="AJ70" s="36"/>
      <c r="AK70" s="36"/>
      <c r="AL70" s="36"/>
      <c r="AM70" s="36"/>
      <c r="AN70" s="36"/>
      <c r="AO70" s="57"/>
      <c r="AP70" s="57"/>
      <c r="AQ70" s="57"/>
      <c r="AR70" s="57"/>
      <c r="AS70" s="57"/>
      <c r="AT70" s="57">
        <v>47</v>
      </c>
      <c r="AU70" s="71">
        <f t="shared" si="15"/>
        <v>3</v>
      </c>
      <c r="AV70" s="56">
        <f t="shared" si="18"/>
        <v>50</v>
      </c>
      <c r="AW70" s="71">
        <f t="shared" si="16"/>
        <v>-47</v>
      </c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3">
        <f t="shared" si="17"/>
        <v>16.666666666666668</v>
      </c>
      <c r="BS70" s="59"/>
      <c r="BT70" s="58"/>
      <c r="BU70" s="59" t="s">
        <v>336</v>
      </c>
      <c r="BV70" s="59" t="s">
        <v>336</v>
      </c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60" t="s">
        <v>339</v>
      </c>
      <c r="CI70" s="60" t="s">
        <v>337</v>
      </c>
      <c r="CJ70" s="74" t="s">
        <v>338</v>
      </c>
    </row>
    <row r="71" spans="1:88" ht="12.75">
      <c r="A71" s="62">
        <v>29</v>
      </c>
      <c r="B71" s="61" t="s">
        <v>342</v>
      </c>
      <c r="C71" s="57">
        <v>23</v>
      </c>
      <c r="D71" s="57">
        <v>172</v>
      </c>
      <c r="E71" s="57">
        <v>56.7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>
        <v>56.7</v>
      </c>
      <c r="AH71" s="36">
        <v>56.2</v>
      </c>
      <c r="AI71" s="36">
        <v>55.9</v>
      </c>
      <c r="AJ71" s="36">
        <v>55</v>
      </c>
      <c r="AK71" s="36">
        <v>55.6</v>
      </c>
      <c r="AL71" s="36">
        <v>55.6</v>
      </c>
      <c r="AM71" s="36"/>
      <c r="AN71" s="36"/>
      <c r="AO71" s="57">
        <v>54.9</v>
      </c>
      <c r="AP71" s="57">
        <v>54.9</v>
      </c>
      <c r="AQ71" s="57">
        <v>54.9</v>
      </c>
      <c r="AR71" s="57"/>
      <c r="AS71" s="57"/>
      <c r="AT71" s="57">
        <v>53</v>
      </c>
      <c r="AU71" s="71">
        <f t="shared" si="15"/>
        <v>3.700000000000003</v>
      </c>
      <c r="AV71" s="56">
        <f t="shared" si="18"/>
        <v>1.8000000000000043</v>
      </c>
      <c r="AW71" s="71">
        <f t="shared" si="16"/>
        <v>1.8999999999999986</v>
      </c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3">
        <f t="shared" si="17"/>
        <v>0.4864864864864873</v>
      </c>
      <c r="BS71" s="59"/>
      <c r="BT71" s="58">
        <f>AK71-AJ71</f>
        <v>0.6000000000000014</v>
      </c>
      <c r="BU71" s="59" t="s">
        <v>341</v>
      </c>
      <c r="BV71" s="59" t="s">
        <v>384</v>
      </c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60"/>
      <c r="CI71" s="60" t="s">
        <v>364</v>
      </c>
      <c r="CJ71" s="74"/>
    </row>
    <row r="72" spans="1:88" ht="12.75">
      <c r="A72" s="62">
        <v>30</v>
      </c>
      <c r="B72" s="61" t="s">
        <v>172</v>
      </c>
      <c r="C72" s="57">
        <v>23</v>
      </c>
      <c r="D72" s="57">
        <v>163</v>
      </c>
      <c r="E72" s="57">
        <v>55</v>
      </c>
      <c r="F72" s="36">
        <v>54.8</v>
      </c>
      <c r="G72" s="36">
        <v>54.5</v>
      </c>
      <c r="H72" s="36">
        <v>54.3</v>
      </c>
      <c r="I72" s="36">
        <v>54.3</v>
      </c>
      <c r="J72" s="36">
        <v>54.3</v>
      </c>
      <c r="K72" s="36">
        <v>53.5</v>
      </c>
      <c r="L72" s="36">
        <v>53.5</v>
      </c>
      <c r="M72" s="36">
        <v>53.5</v>
      </c>
      <c r="N72" s="36">
        <v>53.5</v>
      </c>
      <c r="O72" s="36">
        <v>53.7</v>
      </c>
      <c r="P72" s="36">
        <v>53.7</v>
      </c>
      <c r="Q72" s="36">
        <v>53.7</v>
      </c>
      <c r="R72" s="36">
        <v>53.5</v>
      </c>
      <c r="S72" s="36">
        <v>53.5</v>
      </c>
      <c r="T72" s="36">
        <v>52</v>
      </c>
      <c r="U72" s="36">
        <v>52</v>
      </c>
      <c r="V72" s="36">
        <v>52</v>
      </c>
      <c r="W72" s="36">
        <v>52</v>
      </c>
      <c r="X72" s="36">
        <v>53.9</v>
      </c>
      <c r="Y72" s="36">
        <v>53.9</v>
      </c>
      <c r="Z72" s="36">
        <v>53.9</v>
      </c>
      <c r="AA72" s="36">
        <f>X72+1</f>
        <v>54.9</v>
      </c>
      <c r="AB72" s="36">
        <v>54.9</v>
      </c>
      <c r="AC72" s="36">
        <v>55.9</v>
      </c>
      <c r="AD72" s="36">
        <f>AC72+1</f>
        <v>56.9</v>
      </c>
      <c r="AE72" s="36">
        <v>53.7</v>
      </c>
      <c r="AF72" s="36">
        <v>53.7</v>
      </c>
      <c r="AG72" s="36">
        <v>52.5</v>
      </c>
      <c r="AH72" s="36"/>
      <c r="AI72" s="36"/>
      <c r="AJ72" s="36"/>
      <c r="AK72" s="36"/>
      <c r="AL72" s="36"/>
      <c r="AM72" s="36"/>
      <c r="AN72" s="36"/>
      <c r="AO72" s="57">
        <v>52.5</v>
      </c>
      <c r="AP72" s="57">
        <v>52.5</v>
      </c>
      <c r="AQ72" s="57">
        <v>52.5</v>
      </c>
      <c r="AR72" s="57"/>
      <c r="AS72" s="57"/>
      <c r="AT72" s="57">
        <v>51</v>
      </c>
      <c r="AU72" s="71">
        <f t="shared" si="15"/>
        <v>4</v>
      </c>
      <c r="AV72" s="56">
        <f t="shared" si="18"/>
        <v>2.5</v>
      </c>
      <c r="AW72" s="71">
        <f t="shared" si="16"/>
        <v>1.5</v>
      </c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3">
        <f t="shared" si="17"/>
        <v>0.625</v>
      </c>
      <c r="BS72" s="59">
        <f>E72</f>
        <v>55</v>
      </c>
      <c r="BT72" s="58"/>
      <c r="BU72" s="59" t="s">
        <v>173</v>
      </c>
      <c r="BV72" s="59" t="s">
        <v>283</v>
      </c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60" t="s">
        <v>174</v>
      </c>
      <c r="CI72" s="60" t="s">
        <v>175</v>
      </c>
      <c r="CJ72" s="74" t="s">
        <v>53</v>
      </c>
    </row>
    <row r="73" spans="1:88" ht="12.75">
      <c r="A73" s="62">
        <v>31</v>
      </c>
      <c r="B73" s="61" t="s">
        <v>311</v>
      </c>
      <c r="C73" s="57">
        <v>27</v>
      </c>
      <c r="D73" s="57">
        <v>170</v>
      </c>
      <c r="E73" s="57">
        <v>59.7</v>
      </c>
      <c r="F73" s="36">
        <v>59.7</v>
      </c>
      <c r="G73" s="36">
        <v>59.7</v>
      </c>
      <c r="H73" s="36">
        <v>59.7</v>
      </c>
      <c r="I73" s="36">
        <v>59.7</v>
      </c>
      <c r="J73" s="36">
        <v>59.7</v>
      </c>
      <c r="K73" s="36">
        <v>58.4</v>
      </c>
      <c r="L73" s="36">
        <v>58.4</v>
      </c>
      <c r="M73" s="36">
        <v>57.8</v>
      </c>
      <c r="N73" s="36">
        <v>57</v>
      </c>
      <c r="O73" s="36">
        <v>56.9</v>
      </c>
      <c r="P73" s="36">
        <v>56.9</v>
      </c>
      <c r="Q73" s="36">
        <v>56.8</v>
      </c>
      <c r="R73" s="36">
        <v>56.8</v>
      </c>
      <c r="S73" s="36">
        <v>56.8</v>
      </c>
      <c r="T73" s="36">
        <v>56.8</v>
      </c>
      <c r="U73" s="36">
        <v>56.1</v>
      </c>
      <c r="V73" s="36">
        <v>56.1</v>
      </c>
      <c r="W73" s="36">
        <v>55.8</v>
      </c>
      <c r="X73" s="36">
        <v>55.8</v>
      </c>
      <c r="Y73" s="36">
        <v>55.8</v>
      </c>
      <c r="Z73" s="36">
        <v>55.8</v>
      </c>
      <c r="AA73" s="36">
        <v>56.2</v>
      </c>
      <c r="AB73" s="36">
        <v>56.2</v>
      </c>
      <c r="AC73" s="36">
        <v>56.2</v>
      </c>
      <c r="AD73" s="36">
        <v>54.9</v>
      </c>
      <c r="AE73" s="36">
        <v>54.9</v>
      </c>
      <c r="AF73" s="36">
        <v>54.8</v>
      </c>
      <c r="AG73" s="36"/>
      <c r="AH73" s="36"/>
      <c r="AI73" s="36"/>
      <c r="AJ73" s="36"/>
      <c r="AK73" s="36"/>
      <c r="AL73" s="36"/>
      <c r="AM73" s="36"/>
      <c r="AN73" s="36"/>
      <c r="AO73" s="57">
        <v>54.8</v>
      </c>
      <c r="AP73" s="57">
        <v>54.8</v>
      </c>
      <c r="AQ73" s="57">
        <v>54.8</v>
      </c>
      <c r="AR73" s="57">
        <v>56.9</v>
      </c>
      <c r="AS73" s="57"/>
      <c r="AT73" s="57">
        <v>53</v>
      </c>
      <c r="AU73" s="71">
        <f t="shared" si="15"/>
        <v>6.700000000000003</v>
      </c>
      <c r="AV73" s="56">
        <v>3.9</v>
      </c>
      <c r="AW73" s="71">
        <v>3.4</v>
      </c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3">
        <f t="shared" si="17"/>
        <v>0.5820895522388058</v>
      </c>
      <c r="BS73" s="59"/>
      <c r="BT73" s="58"/>
      <c r="BU73" s="59" t="s">
        <v>142</v>
      </c>
      <c r="BV73" s="59" t="s">
        <v>400</v>
      </c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60" t="s">
        <v>143</v>
      </c>
      <c r="CI73" s="60" t="s">
        <v>144</v>
      </c>
      <c r="CJ73" s="74">
        <v>40296</v>
      </c>
    </row>
    <row r="74" spans="1:88" ht="12.75" hidden="1">
      <c r="A74" s="62">
        <v>34</v>
      </c>
      <c r="B74" s="61" t="s">
        <v>368</v>
      </c>
      <c r="C74" s="57">
        <v>27</v>
      </c>
      <c r="D74" s="57">
        <v>160</v>
      </c>
      <c r="E74" s="57">
        <v>54.3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57"/>
      <c r="AP74" s="57"/>
      <c r="AQ74" s="57"/>
      <c r="AR74" s="57"/>
      <c r="AS74" s="57"/>
      <c r="AT74" s="57">
        <v>52</v>
      </c>
      <c r="AU74" s="71">
        <f t="shared" si="15"/>
        <v>2.299999999999997</v>
      </c>
      <c r="AV74" s="56">
        <f>E74-AQ74</f>
        <v>54.3</v>
      </c>
      <c r="AW74" s="71">
        <f t="shared" si="16"/>
        <v>-52</v>
      </c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3">
        <f t="shared" si="17"/>
        <v>23.608695652173942</v>
      </c>
      <c r="BS74" s="59"/>
      <c r="BT74" s="58"/>
      <c r="BU74" s="59" t="s">
        <v>369</v>
      </c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 t="s">
        <v>370</v>
      </c>
      <c r="CH74" s="60" t="s">
        <v>357</v>
      </c>
      <c r="CI74" s="60" t="s">
        <v>371</v>
      </c>
      <c r="CJ74" s="74" t="s">
        <v>372</v>
      </c>
    </row>
    <row r="75" spans="1:88" ht="12.75">
      <c r="A75" s="62">
        <v>32</v>
      </c>
      <c r="B75" s="61" t="s">
        <v>326</v>
      </c>
      <c r="C75" s="57"/>
      <c r="D75" s="57">
        <v>177</v>
      </c>
      <c r="E75" s="57">
        <v>65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>
        <v>65</v>
      </c>
      <c r="AF75" s="36">
        <v>65</v>
      </c>
      <c r="AG75" s="36"/>
      <c r="AH75" s="36"/>
      <c r="AI75" s="36">
        <v>62.5</v>
      </c>
      <c r="AJ75" s="36">
        <v>62.5</v>
      </c>
      <c r="AK75" s="36">
        <v>61.9</v>
      </c>
      <c r="AL75" s="36">
        <v>62.3</v>
      </c>
      <c r="AM75" s="36"/>
      <c r="AN75" s="36"/>
      <c r="AO75" s="57">
        <v>62.3</v>
      </c>
      <c r="AP75" s="57">
        <v>62.3</v>
      </c>
      <c r="AQ75" s="57">
        <v>62.3</v>
      </c>
      <c r="AR75" s="57"/>
      <c r="AS75" s="57"/>
      <c r="AT75" s="57">
        <v>58</v>
      </c>
      <c r="AU75" s="71">
        <f t="shared" si="15"/>
        <v>7</v>
      </c>
      <c r="AV75" s="56">
        <f>E75-AQ75</f>
        <v>2.700000000000003</v>
      </c>
      <c r="AW75" s="71">
        <f t="shared" si="16"/>
        <v>4.299999999999997</v>
      </c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3">
        <f t="shared" si="17"/>
        <v>0.3857142857142861</v>
      </c>
      <c r="BS75" s="59"/>
      <c r="BT75" s="58">
        <f>AK75-AJ75</f>
        <v>-0.6000000000000014</v>
      </c>
      <c r="BU75" s="59" t="s">
        <v>327</v>
      </c>
      <c r="BV75" s="59" t="s">
        <v>353</v>
      </c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60" t="s">
        <v>357</v>
      </c>
      <c r="CI75" s="60"/>
      <c r="CJ75" s="74"/>
    </row>
    <row r="76" spans="1:88" ht="12.75">
      <c r="A76" s="62">
        <v>33</v>
      </c>
      <c r="B76" s="61" t="s">
        <v>401</v>
      </c>
      <c r="C76" s="57"/>
      <c r="D76" s="57">
        <v>162</v>
      </c>
      <c r="E76" s="57">
        <v>45</v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57"/>
      <c r="AP76" s="57"/>
      <c r="AQ76" s="57"/>
      <c r="AR76" s="57"/>
      <c r="AS76" s="57"/>
      <c r="AT76" s="57"/>
      <c r="AU76" s="71"/>
      <c r="AV76" s="56"/>
      <c r="AW76" s="71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3"/>
      <c r="BS76" s="59"/>
      <c r="BT76" s="58"/>
      <c r="BU76" s="59" t="s">
        <v>402</v>
      </c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60"/>
      <c r="CI76" s="60"/>
      <c r="CJ76" s="74"/>
    </row>
    <row r="77" spans="1:88" ht="12.75">
      <c r="A77" s="62"/>
      <c r="B77" s="61" t="s">
        <v>411</v>
      </c>
      <c r="C77" s="57">
        <v>27</v>
      </c>
      <c r="D77" s="57">
        <v>168</v>
      </c>
      <c r="E77" s="57">
        <v>49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57"/>
      <c r="AP77" s="57"/>
      <c r="AQ77" s="57"/>
      <c r="AR77" s="57"/>
      <c r="AS77" s="57"/>
      <c r="AT77" s="57"/>
      <c r="AU77" s="71"/>
      <c r="AV77" s="56"/>
      <c r="AW77" s="71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3"/>
      <c r="BS77" s="59"/>
      <c r="BT77" s="58"/>
      <c r="BU77" s="59" t="s">
        <v>412</v>
      </c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60"/>
      <c r="CI77" s="60" t="s">
        <v>413</v>
      </c>
      <c r="CJ77" s="74">
        <v>40568</v>
      </c>
    </row>
    <row r="78" spans="1:88" ht="12.75">
      <c r="A78" s="62">
        <v>34</v>
      </c>
      <c r="B78" s="61" t="s">
        <v>365</v>
      </c>
      <c r="C78" s="57"/>
      <c r="D78" s="57">
        <v>167</v>
      </c>
      <c r="E78" s="57">
        <v>63.5</v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>
        <v>60.5</v>
      </c>
      <c r="AM78" s="36">
        <v>60.5</v>
      </c>
      <c r="AN78" s="36">
        <v>59.9</v>
      </c>
      <c r="AO78" s="57">
        <v>59.8</v>
      </c>
      <c r="AP78" s="57">
        <v>59.8</v>
      </c>
      <c r="AQ78" s="57">
        <v>59.8</v>
      </c>
      <c r="AR78" s="57">
        <v>59.8</v>
      </c>
      <c r="AS78" s="57"/>
      <c r="AT78" s="57">
        <v>57</v>
      </c>
      <c r="AU78" s="71">
        <f>E78-AT78</f>
        <v>6.5</v>
      </c>
      <c r="AV78" s="56">
        <f>E78-AQ78</f>
        <v>3.700000000000003</v>
      </c>
      <c r="AW78" s="71">
        <f t="shared" si="16"/>
        <v>2.799999999999997</v>
      </c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3">
        <f t="shared" si="17"/>
        <v>0.5692307692307697</v>
      </c>
      <c r="BS78" s="59"/>
      <c r="BT78" s="58"/>
      <c r="BU78" s="59" t="s">
        <v>366</v>
      </c>
      <c r="BV78" s="59" t="s">
        <v>399</v>
      </c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 t="s">
        <v>367</v>
      </c>
      <c r="CH78" s="60"/>
      <c r="CI78" s="60"/>
      <c r="CJ78" s="74" t="s">
        <v>358</v>
      </c>
    </row>
    <row r="79" spans="1:88" ht="12.75">
      <c r="A79" s="62">
        <v>35</v>
      </c>
      <c r="B79" s="61" t="s">
        <v>247</v>
      </c>
      <c r="C79" s="57">
        <v>22</v>
      </c>
      <c r="D79" s="57">
        <v>180</v>
      </c>
      <c r="E79" s="57">
        <v>85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>
        <v>85</v>
      </c>
      <c r="Q79" s="36">
        <v>82</v>
      </c>
      <c r="R79" s="36">
        <v>80.9</v>
      </c>
      <c r="S79" s="36">
        <v>80.9</v>
      </c>
      <c r="T79" s="36">
        <v>81</v>
      </c>
      <c r="U79" s="36">
        <v>81.2</v>
      </c>
      <c r="V79" s="36">
        <v>80.7</v>
      </c>
      <c r="W79" s="36">
        <v>78.8</v>
      </c>
      <c r="X79" s="36">
        <v>78.8</v>
      </c>
      <c r="Y79" s="36">
        <v>78.8</v>
      </c>
      <c r="Z79" s="36">
        <v>77</v>
      </c>
      <c r="AA79" s="36">
        <v>76.5</v>
      </c>
      <c r="AB79" s="36">
        <v>75.7</v>
      </c>
      <c r="AC79" s="36">
        <v>74.7</v>
      </c>
      <c r="AD79" s="36">
        <v>74</v>
      </c>
      <c r="AE79" s="36">
        <v>73.8</v>
      </c>
      <c r="AF79" s="36">
        <v>72.5</v>
      </c>
      <c r="AG79" s="36">
        <v>72.5</v>
      </c>
      <c r="AH79" s="36">
        <v>72.3</v>
      </c>
      <c r="AI79" s="36"/>
      <c r="AJ79" s="36">
        <v>72.1</v>
      </c>
      <c r="AK79" s="36">
        <v>71.5</v>
      </c>
      <c r="AL79" s="36">
        <v>71.5</v>
      </c>
      <c r="AM79" s="36">
        <v>72</v>
      </c>
      <c r="AN79" s="36"/>
      <c r="AO79" s="57">
        <v>72</v>
      </c>
      <c r="AP79" s="57">
        <v>72</v>
      </c>
      <c r="AQ79" s="57">
        <v>72</v>
      </c>
      <c r="AR79" s="57"/>
      <c r="AS79" s="57"/>
      <c r="AT79" s="57">
        <v>68</v>
      </c>
      <c r="AU79" s="71">
        <f>E79-AT79</f>
        <v>17</v>
      </c>
      <c r="AV79" s="56">
        <f>E79-AQ79</f>
        <v>13</v>
      </c>
      <c r="AW79" s="71">
        <f t="shared" si="16"/>
        <v>4</v>
      </c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3">
        <f t="shared" si="17"/>
        <v>0.7647058823529411</v>
      </c>
      <c r="BS79" s="59"/>
      <c r="BT79" s="58">
        <f>AK79-AJ79</f>
        <v>-0.5999999999999943</v>
      </c>
      <c r="BU79" s="59" t="s">
        <v>320</v>
      </c>
      <c r="BV79" s="59" t="s">
        <v>343</v>
      </c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 t="s">
        <v>360</v>
      </c>
      <c r="CH79" s="60" t="s">
        <v>357</v>
      </c>
      <c r="CI79" s="60" t="s">
        <v>258</v>
      </c>
      <c r="CJ79" s="74">
        <v>40340</v>
      </c>
    </row>
    <row r="80" spans="1:88" ht="12.75" hidden="1">
      <c r="A80" s="9">
        <v>57</v>
      </c>
      <c r="B80" s="10" t="s">
        <v>232</v>
      </c>
      <c r="C80" s="14">
        <v>27</v>
      </c>
      <c r="D80" s="14">
        <v>154</v>
      </c>
      <c r="E80" s="14">
        <v>49</v>
      </c>
      <c r="F80" s="14">
        <v>49</v>
      </c>
      <c r="G80" s="14">
        <v>49</v>
      </c>
      <c r="H80" s="23">
        <v>50</v>
      </c>
      <c r="I80" s="14">
        <v>50</v>
      </c>
      <c r="J80" s="14">
        <v>50</v>
      </c>
      <c r="K80" s="14">
        <v>50</v>
      </c>
      <c r="L80" s="14">
        <v>50</v>
      </c>
      <c r="M80" s="14">
        <v>50</v>
      </c>
      <c r="N80" s="14">
        <v>50</v>
      </c>
      <c r="O80" s="14">
        <v>50</v>
      </c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"/>
      <c r="AU80" s="15"/>
      <c r="AV80" s="24">
        <f>E80-O80</f>
        <v>-1</v>
      </c>
      <c r="AW80" s="15">
        <f t="shared" si="16"/>
        <v>1</v>
      </c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16"/>
      <c r="BS80" s="1"/>
      <c r="BT80" s="15"/>
      <c r="BU80" s="5" t="s">
        <v>233</v>
      </c>
      <c r="BV80" s="5" t="s">
        <v>67</v>
      </c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20" t="s">
        <v>234</v>
      </c>
      <c r="CH80" s="9"/>
      <c r="CI80" s="9"/>
      <c r="CJ80" s="22">
        <v>40270</v>
      </c>
    </row>
    <row r="81" spans="1:88" ht="15.75" customHeight="1" hidden="1">
      <c r="A81" s="9">
        <v>58</v>
      </c>
      <c r="B81" s="10" t="s">
        <v>135</v>
      </c>
      <c r="C81" s="14"/>
      <c r="D81" s="14">
        <v>173</v>
      </c>
      <c r="E81" s="14">
        <v>63</v>
      </c>
      <c r="F81" s="14">
        <v>63.2</v>
      </c>
      <c r="G81" s="23">
        <v>62.7</v>
      </c>
      <c r="H81" s="23">
        <v>62</v>
      </c>
      <c r="I81" s="14">
        <v>62</v>
      </c>
      <c r="J81" s="23">
        <v>59.999</v>
      </c>
      <c r="K81" s="14">
        <v>59.9</v>
      </c>
      <c r="L81" s="14">
        <v>59.9</v>
      </c>
      <c r="M81" s="14">
        <v>59.9</v>
      </c>
      <c r="N81" s="14">
        <v>59.9</v>
      </c>
      <c r="O81" s="14">
        <v>59.9</v>
      </c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>
        <v>59</v>
      </c>
      <c r="AU81" s="15">
        <f>E81-AT81</f>
        <v>4</v>
      </c>
      <c r="AV81" s="24">
        <f>E81-O81</f>
        <v>3.1000000000000014</v>
      </c>
      <c r="AW81" s="34">
        <f t="shared" si="16"/>
        <v>0.8999999999999986</v>
      </c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16">
        <f>AV81/AU81</f>
        <v>0.7750000000000004</v>
      </c>
      <c r="BS81" s="18">
        <f>E81</f>
        <v>63</v>
      </c>
      <c r="BT81" s="15"/>
      <c r="BU81" s="5" t="s">
        <v>136</v>
      </c>
      <c r="BV81" s="5" t="s">
        <v>137</v>
      </c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20"/>
      <c r="CH81" s="9"/>
      <c r="CI81" s="17"/>
      <c r="CJ81" s="22" t="s">
        <v>53</v>
      </c>
    </row>
    <row r="82" spans="1:88" ht="12.75">
      <c r="A82" s="51"/>
      <c r="B82" s="52" t="s">
        <v>239</v>
      </c>
      <c r="C82" s="53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4"/>
      <c r="AV82" s="54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5"/>
      <c r="BS82" s="50"/>
      <c r="BT82" s="50"/>
      <c r="BU82" s="50"/>
      <c r="BV82" s="50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</row>
    <row r="83" spans="1:88" ht="12.75">
      <c r="A83" s="62">
        <v>1</v>
      </c>
      <c r="B83" s="61" t="s">
        <v>240</v>
      </c>
      <c r="C83" s="57">
        <v>24</v>
      </c>
      <c r="D83" s="57">
        <v>165</v>
      </c>
      <c r="E83" s="57">
        <v>61.5</v>
      </c>
      <c r="F83" s="36">
        <v>60</v>
      </c>
      <c r="G83" s="36">
        <v>60.7</v>
      </c>
      <c r="H83" s="36">
        <v>60</v>
      </c>
      <c r="I83" s="36">
        <v>61</v>
      </c>
      <c r="J83" s="36">
        <v>60</v>
      </c>
      <c r="K83" s="36">
        <v>59.5</v>
      </c>
      <c r="L83" s="36">
        <v>59.2</v>
      </c>
      <c r="M83" s="36">
        <v>59</v>
      </c>
      <c r="N83" s="36">
        <v>58.4</v>
      </c>
      <c r="O83" s="36">
        <v>57.8</v>
      </c>
      <c r="P83" s="36">
        <v>56.7</v>
      </c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57"/>
      <c r="AP83" s="57"/>
      <c r="AQ83" s="57"/>
      <c r="AR83" s="57"/>
      <c r="AS83" s="57"/>
      <c r="AT83" s="57">
        <v>57</v>
      </c>
      <c r="AU83" s="71">
        <f aca="true" t="shared" si="19" ref="AU83:AU92">E83-AT83</f>
        <v>4.5</v>
      </c>
      <c r="AV83" s="56"/>
      <c r="AW83" s="71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3">
        <f aca="true" t="shared" si="20" ref="BR83:BR89">AV83/AU83</f>
        <v>0</v>
      </c>
      <c r="BS83" s="59">
        <f>E83</f>
        <v>61.5</v>
      </c>
      <c r="BT83" s="58"/>
      <c r="BU83" s="59" t="s">
        <v>241</v>
      </c>
      <c r="BV83" s="59" t="s">
        <v>242</v>
      </c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>
        <v>59</v>
      </c>
      <c r="CH83" s="60" t="s">
        <v>243</v>
      </c>
      <c r="CI83" s="60" t="s">
        <v>244</v>
      </c>
      <c r="CJ83" s="74" t="s">
        <v>53</v>
      </c>
    </row>
    <row r="84" spans="1:88" ht="12.75">
      <c r="A84" s="62">
        <v>2</v>
      </c>
      <c r="B84" s="61" t="s">
        <v>162</v>
      </c>
      <c r="C84" s="57">
        <v>27</v>
      </c>
      <c r="D84" s="57">
        <v>173</v>
      </c>
      <c r="E84" s="57">
        <v>59</v>
      </c>
      <c r="F84" s="36">
        <v>59</v>
      </c>
      <c r="G84" s="36">
        <v>59</v>
      </c>
      <c r="H84" s="36">
        <v>58.5</v>
      </c>
      <c r="I84" s="36">
        <v>58.5</v>
      </c>
      <c r="J84" s="36">
        <v>58.5</v>
      </c>
      <c r="K84" s="36">
        <v>58.5</v>
      </c>
      <c r="L84" s="36">
        <v>57.3</v>
      </c>
      <c r="M84" s="36">
        <v>57.3</v>
      </c>
      <c r="N84" s="36">
        <v>57.3</v>
      </c>
      <c r="O84" s="36">
        <v>57.3</v>
      </c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57"/>
      <c r="AP84" s="57"/>
      <c r="AQ84" s="57"/>
      <c r="AR84" s="57"/>
      <c r="AS84" s="57"/>
      <c r="AT84" s="57">
        <v>57.5</v>
      </c>
      <c r="AU84" s="71">
        <f t="shared" si="19"/>
        <v>1.5</v>
      </c>
      <c r="AV84" s="56"/>
      <c r="AW84" s="71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3">
        <f t="shared" si="20"/>
        <v>0</v>
      </c>
      <c r="BS84" s="59"/>
      <c r="BT84" s="58"/>
      <c r="BU84" s="59" t="s">
        <v>163</v>
      </c>
      <c r="BV84" s="59" t="s">
        <v>164</v>
      </c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60" t="s">
        <v>165</v>
      </c>
      <c r="CI84" s="60" t="s">
        <v>166</v>
      </c>
      <c r="CJ84" s="74">
        <v>40274</v>
      </c>
    </row>
    <row r="85" spans="1:88" ht="12.75">
      <c r="A85" s="62">
        <v>3</v>
      </c>
      <c r="B85" s="61" t="s">
        <v>212</v>
      </c>
      <c r="C85" s="57">
        <v>25</v>
      </c>
      <c r="D85" s="57">
        <v>172</v>
      </c>
      <c r="E85" s="57">
        <v>55</v>
      </c>
      <c r="F85" s="36"/>
      <c r="G85" s="36"/>
      <c r="H85" s="36"/>
      <c r="I85" s="36"/>
      <c r="J85" s="36"/>
      <c r="K85" s="36"/>
      <c r="L85" s="36"/>
      <c r="M85" s="36"/>
      <c r="N85" s="36">
        <v>55</v>
      </c>
      <c r="O85" s="36">
        <v>54</v>
      </c>
      <c r="P85" s="36">
        <v>54</v>
      </c>
      <c r="Q85" s="36">
        <v>54</v>
      </c>
      <c r="R85" s="36">
        <v>54</v>
      </c>
      <c r="S85" s="36">
        <v>54</v>
      </c>
      <c r="T85" s="36">
        <v>52</v>
      </c>
      <c r="U85" s="36">
        <v>50</v>
      </c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57"/>
      <c r="AP85" s="57"/>
      <c r="AQ85" s="57"/>
      <c r="AR85" s="57"/>
      <c r="AS85" s="57"/>
      <c r="AT85" s="57">
        <v>52</v>
      </c>
      <c r="AU85" s="71">
        <f t="shared" si="19"/>
        <v>3</v>
      </c>
      <c r="AV85" s="56"/>
      <c r="AW85" s="71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3">
        <f t="shared" si="20"/>
        <v>0</v>
      </c>
      <c r="BS85" s="59"/>
      <c r="BT85" s="58"/>
      <c r="BU85" s="59" t="s">
        <v>213</v>
      </c>
      <c r="BV85" s="59" t="s">
        <v>214</v>
      </c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60" t="s">
        <v>215</v>
      </c>
      <c r="CI85" s="60" t="s">
        <v>216</v>
      </c>
      <c r="CJ85" s="74">
        <v>40322</v>
      </c>
    </row>
    <row r="86" spans="1:88" ht="12.75">
      <c r="A86" s="62">
        <v>4</v>
      </c>
      <c r="B86" s="61" t="s">
        <v>138</v>
      </c>
      <c r="C86" s="57">
        <v>34</v>
      </c>
      <c r="D86" s="57">
        <v>165</v>
      </c>
      <c r="E86" s="57">
        <v>59.7</v>
      </c>
      <c r="F86" s="36">
        <v>59</v>
      </c>
      <c r="G86" s="36">
        <v>59.7</v>
      </c>
      <c r="H86" s="36">
        <v>59.7</v>
      </c>
      <c r="I86" s="36">
        <v>58.7</v>
      </c>
      <c r="J86" s="36">
        <v>58.5</v>
      </c>
      <c r="K86" s="36">
        <v>58.5</v>
      </c>
      <c r="L86" s="36">
        <v>58.4</v>
      </c>
      <c r="M86" s="36">
        <v>58</v>
      </c>
      <c r="N86" s="36">
        <v>57.6</v>
      </c>
      <c r="O86" s="36">
        <v>56.6</v>
      </c>
      <c r="P86" s="36">
        <v>56.4</v>
      </c>
      <c r="Q86" s="36">
        <v>56</v>
      </c>
      <c r="R86" s="36">
        <v>55.6</v>
      </c>
      <c r="S86" s="36">
        <v>55</v>
      </c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57"/>
      <c r="AP86" s="57"/>
      <c r="AQ86" s="57"/>
      <c r="AR86" s="57"/>
      <c r="AS86" s="57"/>
      <c r="AT86" s="57">
        <v>55</v>
      </c>
      <c r="AU86" s="71">
        <f t="shared" si="19"/>
        <v>4.700000000000003</v>
      </c>
      <c r="AV86" s="56"/>
      <c r="AW86" s="71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3">
        <f t="shared" si="20"/>
        <v>0</v>
      </c>
      <c r="BS86" s="59">
        <f>E86</f>
        <v>59.7</v>
      </c>
      <c r="BT86" s="58"/>
      <c r="BU86" s="59" t="s">
        <v>139</v>
      </c>
      <c r="BV86" s="59" t="s">
        <v>262</v>
      </c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60" t="s">
        <v>140</v>
      </c>
      <c r="CI86" s="60" t="s">
        <v>141</v>
      </c>
      <c r="CJ86" s="74" t="s">
        <v>53</v>
      </c>
    </row>
    <row r="87" spans="1:88" ht="12.75">
      <c r="A87" s="62">
        <v>5</v>
      </c>
      <c r="B87" s="61" t="s">
        <v>190</v>
      </c>
      <c r="C87" s="57">
        <v>25</v>
      </c>
      <c r="D87" s="57">
        <v>170</v>
      </c>
      <c r="E87" s="57">
        <v>65</v>
      </c>
      <c r="F87" s="36"/>
      <c r="G87" s="36"/>
      <c r="H87" s="36"/>
      <c r="I87" s="36"/>
      <c r="J87" s="36"/>
      <c r="K87" s="36"/>
      <c r="L87" s="36"/>
      <c r="M87" s="36">
        <v>65</v>
      </c>
      <c r="N87" s="36">
        <v>64</v>
      </c>
      <c r="O87" s="36">
        <v>63.5</v>
      </c>
      <c r="P87" s="36">
        <v>63</v>
      </c>
      <c r="Q87" s="36">
        <v>63</v>
      </c>
      <c r="R87" s="36">
        <v>62</v>
      </c>
      <c r="S87" s="36">
        <v>62</v>
      </c>
      <c r="T87" s="36">
        <v>62</v>
      </c>
      <c r="U87" s="36">
        <v>61.7</v>
      </c>
      <c r="V87" s="36">
        <v>61.8</v>
      </c>
      <c r="W87" s="36">
        <v>60.3</v>
      </c>
      <c r="X87" s="36">
        <v>60.2</v>
      </c>
      <c r="Y87" s="36">
        <v>60.3</v>
      </c>
      <c r="Z87" s="36">
        <v>60.1</v>
      </c>
      <c r="AA87" s="36">
        <v>60</v>
      </c>
      <c r="AB87" s="36">
        <v>60</v>
      </c>
      <c r="AC87" s="36">
        <v>60</v>
      </c>
      <c r="AD87" s="36">
        <v>60</v>
      </c>
      <c r="AE87" s="36">
        <v>59.9</v>
      </c>
      <c r="AF87" s="36">
        <v>58.7</v>
      </c>
      <c r="AG87" s="36">
        <v>58.8</v>
      </c>
      <c r="AH87" s="36"/>
      <c r="AI87" s="36">
        <v>58.6</v>
      </c>
      <c r="AJ87" s="36"/>
      <c r="AK87" s="36"/>
      <c r="AL87" s="36"/>
      <c r="AM87" s="36"/>
      <c r="AN87" s="36"/>
      <c r="AO87" s="57"/>
      <c r="AP87" s="57"/>
      <c r="AQ87" s="57"/>
      <c r="AR87" s="57"/>
      <c r="AS87" s="57"/>
      <c r="AT87" s="57">
        <v>59</v>
      </c>
      <c r="AU87" s="71">
        <f t="shared" si="19"/>
        <v>6</v>
      </c>
      <c r="AV87" s="56"/>
      <c r="AW87" s="71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3">
        <f t="shared" si="20"/>
        <v>0</v>
      </c>
      <c r="BS87" s="59"/>
      <c r="BT87" s="58"/>
      <c r="BU87" s="59" t="s">
        <v>191</v>
      </c>
      <c r="BV87" s="59" t="s">
        <v>344</v>
      </c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60" t="s">
        <v>192</v>
      </c>
      <c r="CI87" s="60" t="s">
        <v>193</v>
      </c>
      <c r="CJ87" s="74">
        <v>40321</v>
      </c>
    </row>
    <row r="88" spans="1:88" ht="12.75">
      <c r="A88" s="62">
        <v>6</v>
      </c>
      <c r="B88" s="61" t="s">
        <v>307</v>
      </c>
      <c r="C88" s="57">
        <v>25</v>
      </c>
      <c r="D88" s="57">
        <v>168</v>
      </c>
      <c r="E88" s="57">
        <v>61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>
        <v>59</v>
      </c>
      <c r="AA88" s="36">
        <v>58</v>
      </c>
      <c r="AB88" s="36">
        <v>58</v>
      </c>
      <c r="AC88" s="36">
        <v>57</v>
      </c>
      <c r="AD88" s="36">
        <v>56.6</v>
      </c>
      <c r="AE88" s="36">
        <v>56</v>
      </c>
      <c r="AF88" s="36">
        <v>55</v>
      </c>
      <c r="AG88" s="36">
        <v>54</v>
      </c>
      <c r="AH88" s="36">
        <v>53.5</v>
      </c>
      <c r="AI88" s="36"/>
      <c r="AJ88" s="36">
        <v>53</v>
      </c>
      <c r="AK88" s="36"/>
      <c r="AL88" s="36"/>
      <c r="AM88" s="36"/>
      <c r="AN88" s="36"/>
      <c r="AO88" s="57"/>
      <c r="AP88" s="57"/>
      <c r="AQ88" s="57"/>
      <c r="AR88" s="57"/>
      <c r="AS88" s="57"/>
      <c r="AT88" s="57">
        <v>54</v>
      </c>
      <c r="AU88" s="71">
        <f t="shared" si="19"/>
        <v>7</v>
      </c>
      <c r="AV88" s="56"/>
      <c r="AW88" s="71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3">
        <f t="shared" si="20"/>
        <v>0</v>
      </c>
      <c r="BS88" s="59"/>
      <c r="BT88" s="58"/>
      <c r="BU88" s="59" t="s">
        <v>312</v>
      </c>
      <c r="BV88" s="59" t="s">
        <v>354</v>
      </c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60"/>
      <c r="CI88" s="60" t="s">
        <v>322</v>
      </c>
      <c r="CJ88" s="74"/>
    </row>
    <row r="89" spans="1:88" ht="12.75">
      <c r="A89" s="62">
        <v>7</v>
      </c>
      <c r="B89" s="61" t="s">
        <v>183</v>
      </c>
      <c r="C89" s="57">
        <v>25</v>
      </c>
      <c r="D89" s="57">
        <v>163</v>
      </c>
      <c r="E89" s="57">
        <v>61</v>
      </c>
      <c r="F89" s="36"/>
      <c r="G89" s="36"/>
      <c r="H89" s="36"/>
      <c r="I89" s="36"/>
      <c r="J89" s="36"/>
      <c r="K89" s="36"/>
      <c r="L89" s="36">
        <v>60</v>
      </c>
      <c r="M89" s="36">
        <v>59.4</v>
      </c>
      <c r="N89" s="36">
        <v>59</v>
      </c>
      <c r="O89" s="36">
        <v>58.6</v>
      </c>
      <c r="P89" s="36">
        <v>58.6</v>
      </c>
      <c r="Q89" s="36">
        <v>58.6</v>
      </c>
      <c r="R89" s="36">
        <v>57.75</v>
      </c>
      <c r="S89" s="36">
        <v>57.7</v>
      </c>
      <c r="T89" s="36">
        <v>57</v>
      </c>
      <c r="U89" s="36">
        <v>57</v>
      </c>
      <c r="V89" s="36">
        <v>56.5</v>
      </c>
      <c r="W89" s="36">
        <v>56.5</v>
      </c>
      <c r="X89" s="36">
        <v>55</v>
      </c>
      <c r="Y89" s="36">
        <v>55</v>
      </c>
      <c r="Z89" s="36">
        <v>55</v>
      </c>
      <c r="AA89" s="36">
        <v>55</v>
      </c>
      <c r="AB89" s="36">
        <v>55</v>
      </c>
      <c r="AC89" s="36">
        <v>55</v>
      </c>
      <c r="AD89" s="36">
        <v>55</v>
      </c>
      <c r="AE89" s="36">
        <v>55.7</v>
      </c>
      <c r="AF89" s="36">
        <v>55.7</v>
      </c>
      <c r="AG89" s="36" t="s">
        <v>355</v>
      </c>
      <c r="AH89" s="36"/>
      <c r="AI89" s="36"/>
      <c r="AJ89" s="36"/>
      <c r="AK89" s="36"/>
      <c r="AL89" s="36"/>
      <c r="AM89" s="36"/>
      <c r="AN89" s="36"/>
      <c r="AO89" s="57"/>
      <c r="AP89" s="57"/>
      <c r="AQ89" s="57"/>
      <c r="AR89" s="57"/>
      <c r="AS89" s="57"/>
      <c r="AT89" s="57">
        <v>53</v>
      </c>
      <c r="AU89" s="71">
        <f t="shared" si="19"/>
        <v>8</v>
      </c>
      <c r="AV89" s="56"/>
      <c r="AW89" s="71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3">
        <f t="shared" si="20"/>
        <v>0</v>
      </c>
      <c r="BS89" s="59"/>
      <c r="BT89" s="58"/>
      <c r="BU89" s="59" t="s">
        <v>184</v>
      </c>
      <c r="BV89" s="59" t="s">
        <v>299</v>
      </c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60" t="s">
        <v>91</v>
      </c>
      <c r="CI89" s="60" t="s">
        <v>185</v>
      </c>
      <c r="CJ89" s="74">
        <v>40299</v>
      </c>
    </row>
    <row r="90" spans="1:88" ht="12.75">
      <c r="A90" s="62">
        <v>8</v>
      </c>
      <c r="B90" s="61" t="s">
        <v>346</v>
      </c>
      <c r="C90" s="57"/>
      <c r="D90" s="57">
        <v>160</v>
      </c>
      <c r="E90" s="57">
        <v>55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>
        <v>55</v>
      </c>
      <c r="AI90" s="36"/>
      <c r="AJ90" s="36">
        <v>53.9</v>
      </c>
      <c r="AK90" s="36">
        <v>53</v>
      </c>
      <c r="AL90" s="36">
        <v>51.4</v>
      </c>
      <c r="AM90" s="36"/>
      <c r="AN90" s="36">
        <v>50.9</v>
      </c>
      <c r="AO90" s="57">
        <v>50.9</v>
      </c>
      <c r="AP90" s="57">
        <v>50.9</v>
      </c>
      <c r="AQ90" s="57">
        <v>49.5</v>
      </c>
      <c r="AR90" s="57"/>
      <c r="AS90" s="57"/>
      <c r="AT90" s="57">
        <v>50</v>
      </c>
      <c r="AU90" s="71">
        <f t="shared" si="19"/>
        <v>5</v>
      </c>
      <c r="AV90" s="56"/>
      <c r="AW90" s="71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3">
        <f>AV90/AU90</f>
        <v>0</v>
      </c>
      <c r="BS90" s="59"/>
      <c r="BT90" s="58">
        <f>AK90-AJ90</f>
        <v>-0.8999999999999986</v>
      </c>
      <c r="BU90" s="59" t="s">
        <v>347</v>
      </c>
      <c r="BV90" s="59" t="s">
        <v>383</v>
      </c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60"/>
      <c r="CI90" s="60" t="s">
        <v>348</v>
      </c>
      <c r="CJ90" s="74"/>
    </row>
    <row r="91" spans="1:88" ht="12.75">
      <c r="A91" s="62">
        <v>9</v>
      </c>
      <c r="B91" s="61" t="s">
        <v>179</v>
      </c>
      <c r="C91" s="57">
        <v>21</v>
      </c>
      <c r="D91" s="57">
        <v>162</v>
      </c>
      <c r="E91" s="57">
        <v>54</v>
      </c>
      <c r="F91" s="36">
        <v>54</v>
      </c>
      <c r="G91" s="36">
        <v>54</v>
      </c>
      <c r="H91" s="36">
        <v>54</v>
      </c>
      <c r="I91" s="36">
        <v>53</v>
      </c>
      <c r="J91" s="36">
        <v>53</v>
      </c>
      <c r="K91" s="36">
        <v>53</v>
      </c>
      <c r="L91" s="36">
        <v>53</v>
      </c>
      <c r="M91" s="36">
        <v>52</v>
      </c>
      <c r="N91" s="36">
        <v>52</v>
      </c>
      <c r="O91" s="36">
        <v>53</v>
      </c>
      <c r="P91" s="36">
        <v>52</v>
      </c>
      <c r="Q91" s="36">
        <v>52</v>
      </c>
      <c r="R91" s="36">
        <v>52</v>
      </c>
      <c r="S91" s="36">
        <v>52</v>
      </c>
      <c r="T91" s="36">
        <v>51</v>
      </c>
      <c r="U91" s="36"/>
      <c r="V91" s="36"/>
      <c r="W91" s="36" t="s">
        <v>310</v>
      </c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57"/>
      <c r="AP91" s="57"/>
      <c r="AQ91" s="57"/>
      <c r="AR91" s="57"/>
      <c r="AS91" s="57"/>
      <c r="AT91" s="57">
        <v>51</v>
      </c>
      <c r="AU91" s="71">
        <f t="shared" si="19"/>
        <v>3</v>
      </c>
      <c r="AV91" s="56"/>
      <c r="AW91" s="71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3">
        <f>AV91/AU91</f>
        <v>0</v>
      </c>
      <c r="BS91" s="59"/>
      <c r="BT91" s="58"/>
      <c r="BU91" s="59" t="s">
        <v>180</v>
      </c>
      <c r="BV91" s="59" t="s">
        <v>274</v>
      </c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60" t="s">
        <v>181</v>
      </c>
      <c r="CI91" s="60" t="s">
        <v>182</v>
      </c>
      <c r="CJ91" s="74">
        <v>40263</v>
      </c>
    </row>
    <row r="92" spans="1:88" ht="12.75">
      <c r="A92" s="62">
        <v>10</v>
      </c>
      <c r="B92" s="61" t="s">
        <v>70</v>
      </c>
      <c r="C92" s="57">
        <v>23</v>
      </c>
      <c r="D92" s="57">
        <v>172</v>
      </c>
      <c r="E92" s="57">
        <v>74</v>
      </c>
      <c r="F92" s="36">
        <v>73.2</v>
      </c>
      <c r="G92" s="36">
        <v>73.2</v>
      </c>
      <c r="H92" s="36">
        <v>72</v>
      </c>
      <c r="I92" s="36">
        <v>73</v>
      </c>
      <c r="J92" s="36">
        <v>73</v>
      </c>
      <c r="K92" s="36">
        <v>73</v>
      </c>
      <c r="L92" s="36">
        <v>73</v>
      </c>
      <c r="M92" s="36">
        <v>72</v>
      </c>
      <c r="N92" s="36">
        <v>70</v>
      </c>
      <c r="O92" s="36">
        <v>68.8</v>
      </c>
      <c r="P92" s="36">
        <v>68.8</v>
      </c>
      <c r="Q92" s="36">
        <v>67</v>
      </c>
      <c r="R92" s="36">
        <v>67</v>
      </c>
      <c r="S92" s="36">
        <v>67</v>
      </c>
      <c r="T92" s="36">
        <v>67</v>
      </c>
      <c r="U92" s="36">
        <v>66</v>
      </c>
      <c r="V92" s="36">
        <v>66.7</v>
      </c>
      <c r="W92" s="36" t="s">
        <v>310</v>
      </c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57"/>
      <c r="AP92" s="57"/>
      <c r="AQ92" s="57"/>
      <c r="AR92" s="57"/>
      <c r="AS92" s="57"/>
      <c r="AT92" s="57">
        <v>60</v>
      </c>
      <c r="AU92" s="71">
        <f t="shared" si="19"/>
        <v>14</v>
      </c>
      <c r="AV92" s="56"/>
      <c r="AW92" s="71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3">
        <f>AV92/AU92</f>
        <v>0</v>
      </c>
      <c r="BS92" s="59"/>
      <c r="BT92" s="58"/>
      <c r="BU92" s="59" t="s">
        <v>71</v>
      </c>
      <c r="BV92" s="59" t="s">
        <v>278</v>
      </c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60" t="s">
        <v>72</v>
      </c>
      <c r="CI92" s="60" t="s">
        <v>73</v>
      </c>
      <c r="CJ92" s="74" t="s">
        <v>53</v>
      </c>
    </row>
    <row r="93" spans="47:49" ht="13.5" thickBot="1">
      <c r="AU93" s="2"/>
      <c r="AV93" s="2"/>
      <c r="AW93" s="2"/>
    </row>
    <row r="94" spans="5:72" ht="13.5" thickBot="1">
      <c r="E94" s="2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12" t="s">
        <v>245</v>
      </c>
      <c r="AU94" s="26">
        <f>AU4+AU5+AU7+AU11+AU12+AU13+AU14+AU16+AU18+AU20+AU23+AU34+AU35+AU36+AU37+AU38+AU39+AU42+AU43+AU48+AU49+AU54+AU55+AU60+AU61+AU65+AU69+AU71+AU72+AU73+AU75+AU78+AU79</f>
        <v>388.4</v>
      </c>
      <c r="AV94" s="26">
        <f>AV4+AV5+AV7+AV11+AV12+AV13+AV14+AV16+AV18+AV20+AV23+AV34+AV35+AV36+AV37+AV38+AV39+AV42+AV43+AV48+AV49+AV54+AV55+AV60+AV61+AV65+AV69+AV71+AV72+AV73+AV75+AV78+AV79</f>
        <v>75.80000000000001</v>
      </c>
      <c r="AW94" s="26">
        <f>AW4+AW5+AW7+AW11+AW12+AW13+AW14+AW16+AW18+AW20+AW23+AW34+AW35+AW36+AW37+AW38+AW39+AW42+AW43+AW48+AW49+AW54+AW55+AW60+AW61+AW65+AW69+AW71+AW72+AW73+AW75+AW78+AW79</f>
        <v>313.2</v>
      </c>
      <c r="AX94" s="26">
        <f aca="true" t="shared" si="21" ref="AX94:BQ94">SUM(AX4:AX39)+SUM(AX34:AX69)+SUM(AX42:AX90)+SUM(AX18:AX89)+SUM(AX65:AX87)+SUM(AX83:AX92)</f>
        <v>0</v>
      </c>
      <c r="AY94" s="26">
        <f t="shared" si="21"/>
        <v>0</v>
      </c>
      <c r="AZ94" s="26">
        <f t="shared" si="21"/>
        <v>0</v>
      </c>
      <c r="BA94" s="26">
        <f t="shared" si="21"/>
        <v>0</v>
      </c>
      <c r="BB94" s="26">
        <f t="shared" si="21"/>
        <v>0</v>
      </c>
      <c r="BC94" s="26">
        <f t="shared" si="21"/>
        <v>0</v>
      </c>
      <c r="BD94" s="26">
        <f t="shared" si="21"/>
        <v>0</v>
      </c>
      <c r="BE94" s="26">
        <f t="shared" si="21"/>
        <v>0</v>
      </c>
      <c r="BF94" s="26">
        <f t="shared" si="21"/>
        <v>0</v>
      </c>
      <c r="BG94" s="26">
        <f t="shared" si="21"/>
        <v>0</v>
      </c>
      <c r="BH94" s="26">
        <f t="shared" si="21"/>
        <v>0</v>
      </c>
      <c r="BI94" s="26">
        <f t="shared" si="21"/>
        <v>0</v>
      </c>
      <c r="BJ94" s="26">
        <f t="shared" si="21"/>
        <v>0</v>
      </c>
      <c r="BK94" s="26">
        <f t="shared" si="21"/>
        <v>0</v>
      </c>
      <c r="BL94" s="26">
        <f t="shared" si="21"/>
        <v>0</v>
      </c>
      <c r="BM94" s="26">
        <f t="shared" si="21"/>
        <v>0</v>
      </c>
      <c r="BN94" s="26">
        <f t="shared" si="21"/>
        <v>0</v>
      </c>
      <c r="BO94" s="26">
        <f t="shared" si="21"/>
        <v>0</v>
      </c>
      <c r="BP94" s="26">
        <f t="shared" si="21"/>
        <v>0</v>
      </c>
      <c r="BQ94" s="26">
        <f t="shared" si="21"/>
        <v>0</v>
      </c>
      <c r="BR94" s="26">
        <f>AV94/AU94*100</f>
        <v>19.515962924819778</v>
      </c>
      <c r="BT94" s="33">
        <f>SUM(BT4:BT87)</f>
        <v>-1.5</v>
      </c>
    </row>
    <row r="95" spans="48:70" ht="12.75">
      <c r="AV95" s="28">
        <f>AV94/AU94</f>
        <v>0.19515962924819777</v>
      </c>
      <c r="AW95" s="28">
        <f>AW94/AU94</f>
        <v>0.8063851699279094</v>
      </c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</row>
    <row r="96" spans="2:73" ht="12.75">
      <c r="B96" s="3"/>
      <c r="BU96" s="49"/>
    </row>
    <row r="97" ht="12.75">
      <c r="B97" s="4"/>
    </row>
    <row r="98" ht="12.75"/>
    <row r="107" spans="2:49" ht="12.75">
      <c r="B107" s="2" t="s">
        <v>246</v>
      </c>
      <c r="AU107" s="2"/>
      <c r="AV107" s="2"/>
      <c r="AW107" s="2"/>
    </row>
  </sheetData>
  <sheetProtection/>
  <mergeCells count="5">
    <mergeCell ref="A3:CJ3"/>
    <mergeCell ref="A19:CJ19"/>
    <mergeCell ref="A40:CJ40"/>
    <mergeCell ref="A51:CJ51"/>
    <mergeCell ref="A62:CJ62"/>
  </mergeCells>
  <hyperlinks>
    <hyperlink ref="B23" r:id="rId1" display="M@llyuss@, Ольга"/>
    <hyperlink ref="B71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Zoya</cp:lastModifiedBy>
  <dcterms:created xsi:type="dcterms:W3CDTF">2009-05-19T05:23:09Z</dcterms:created>
  <dcterms:modified xsi:type="dcterms:W3CDTF">2011-01-27T16:29:46Z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