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8915" windowHeight="1212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<sst xmlns="http://schemas.openxmlformats.org/spreadsheetml/2006/main" count="454" uniqueCount="400">
  <si>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</si>
  <si>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</si>
  <si>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</si>
  <si>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</si>
  <si>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</si>
  <si>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</si>
  <si>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</si>
  <si>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</si>
  <si>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</si>
  <si>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</si>
  <si>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</si>
  <si>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</si>
  <si>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</si>
  <si>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</si>
  <si>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</si>
  <si>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</si>
  <si>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</si>
  <si>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</si>
  <si>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</si>
  <si>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</si>
  <si>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</si>
  <si>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</si>
  <si>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</si>
  <si>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</si>
  <si>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</si>
  <si>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</si>
  <si>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</si>
  <si>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</si>
  <si>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</si>
  <si>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</si>
  <si>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</si>
  <si>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с 27по 3 августа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</si>
  <si>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</si>
  <si>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</si>
  <si>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</si>
  <si>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</si>
  <si>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</si>
  <si>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</si>
  <si>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</si>
  <si>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</si>
  <si>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</si>
  <si>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</si>
  <si>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</si>
  <si>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</si>
  <si>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</si>
  <si>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</si>
  <si>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</si>
  <si>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</si>
  <si>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</si>
  <si>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</si>
  <si>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</si>
  <si>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</si>
  <si>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</si>
  <si>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</si>
  <si>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</si>
  <si>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</si>
  <si>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</si>
  <si>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</si>
  <si>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</si>
  <si>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</si>
  <si>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</si>
  <si>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</si>
  <si>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</si>
  <si>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</si>
  <si>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</si>
  <si>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</si>
  <si>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</si>
  <si>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</si>
  <si>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89-64-90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</si>
  <si>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</si>
  <si>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</si>
  <si>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</si>
  <si>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</si>
  <si>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</si>
  <si>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</si>
  <si>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DиkaЯ, Евгения</t>
  </si>
  <si>
    <t>до 5 июля</t>
  </si>
  <si>
    <t>питание - исключить "неполезные углеводы"
нагрузка бег3 раза в неделю, волейбол 3 раза в неделю. как-то так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</si>
  <si>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</si>
  <si>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</si>
  <si>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</si>
  <si>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</si>
  <si>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</si>
  <si>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</si>
  <si>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Пуха, Елена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</si>
  <si>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</si>
  <si>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</si>
  <si>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</si>
  <si>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</si>
  <si>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</si>
  <si>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</si>
  <si>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</si>
  <si>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</si>
  <si>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</si>
  <si>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</si>
  <si>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</si>
  <si>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</si>
  <si>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</si>
  <si>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</si>
  <si>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</si>
  <si>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</si>
  <si>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</si>
  <si>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</si>
  <si>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</si>
  <si>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</si>
  <si>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</si>
  <si>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</si>
  <si>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</si>
  <si>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</si>
  <si>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</si>
  <si>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</si>
  <si>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</si>
  <si>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</si>
  <si>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</si>
  <si>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</si>
  <si>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</si>
  <si>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</si>
  <si>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</si>
  <si>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</si>
  <si>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</si>
  <si>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</si>
  <si>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</si>
  <si>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</si>
  <si>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</si>
  <si>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</si>
  <si>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</si>
  <si>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</si>
  <si>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</si>
  <si>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</si>
  <si>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</si>
  <si>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</si>
  <si>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</si>
  <si>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</si>
  <si>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</si>
  <si>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</si>
  <si>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</si>
  <si>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</si>
  <si>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</si>
  <si>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</si>
  <si>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</si>
  <si>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</si>
  <si>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</si>
  <si>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</si>
  <si>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</si>
  <si>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</si>
  <si>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</si>
  <si>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</si>
  <si>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</si>
  <si>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</si>
  <si>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</si>
  <si>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</si>
  <si>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</si>
  <si>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</si>
  <si>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</si>
  <si>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</si>
  <si>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</si>
  <si>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</si>
  <si>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</si>
  <si>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</si>
  <si>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</si>
  <si>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</si>
  <si>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</si>
  <si>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</si>
  <si>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</si>
  <si>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</si>
  <si>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</si>
  <si>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</si>
  <si>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</si>
  <si>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</si>
  <si>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</si>
  <si>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</si>
  <si>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</si>
  <si>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</si>
  <si>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</si>
  <si>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</si>
  <si>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</si>
  <si>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</si>
  <si>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</si>
  <si>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</si>
  <si>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</si>
  <si>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</si>
  <si>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</si>
  <si>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</si>
  <si>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</si>
  <si>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</si>
  <si>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</si>
  <si>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</si>
  <si>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Оловянная_</t>
  </si>
  <si>
    <t>90-68-97</t>
  </si>
  <si>
    <t>90-67-96,5</t>
  </si>
  <si>
    <t>57 кг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</si>
  <si>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</si>
  <si>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</si>
  <si>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</si>
  <si>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</si>
  <si>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</si>
  <si>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</si>
  <si>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</si>
  <si>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</si>
  <si>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</si>
  <si>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Ленчик 100, Елена</t>
  </si>
  <si>
    <t>Не мерялась давно</t>
  </si>
  <si>
    <t>Желательно через месяц</t>
  </si>
  <si>
    <t>Не обжираться, есть полезную еду (кашки, овощи в пароварке, кефиры, яблоки, грейпфрукты)
Велотренажер ежедневно. Где-то по часу.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</si>
  <si>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</si>
  <si>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</si>
  <si>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</si>
  <si>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</si>
  <si>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</si>
  <si>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</si>
  <si>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</si>
  <si>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</si>
  <si>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</si>
  <si>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</si>
  <si>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</si>
  <si>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</si>
  <si>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</si>
  <si>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</si>
  <si>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</si>
  <si>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</si>
  <si>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</si>
  <si>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</si>
  <si>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</si>
  <si>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</si>
  <si>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</si>
  <si>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</si>
  <si>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</si>
  <si>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</si>
  <si>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</si>
  <si>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</si>
  <si>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</si>
  <si>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</si>
  <si>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</si>
  <si>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Lyubov_ka</t>
  </si>
  <si>
    <t>90-63-89</t>
  </si>
  <si>
    <t>90-59-89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</si>
  <si>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</si>
  <si>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</si>
  <si>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</si>
  <si>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</si>
  <si>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</si>
  <si>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</si>
  <si>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</si>
  <si>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</si>
  <si>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</si>
  <si>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</si>
  <si>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Сбросили за неделю!</t>
  </si>
  <si>
    <t>Итого:</t>
  </si>
  <si>
    <t xml:space="preserve"> </t>
  </si>
  <si>
    <t>darjalla, Даша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</si>
  <si>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</si>
  <si>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</si>
  <si>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</si>
  <si>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</si>
  <si>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</si>
  <si>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</si>
  <si>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</si>
  <si>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</si>
  <si>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</si>
  <si>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Необходимо скинуть больше 10</t>
  </si>
  <si>
    <t>Необходимо скинуть  10 - 7</t>
  </si>
  <si>
    <t>Необходимо скинуть 7-5</t>
  </si>
  <si>
    <t>Необходимо скинуть 3-5</t>
  </si>
  <si>
    <t>Необходимо скинуть 0-3</t>
  </si>
  <si>
    <t>74 к 10 июля</t>
  </si>
  <si>
    <t>фитнес 3 раза в неделю, не есть после 8, кушать правильные продукты и кисломолочные, порция в два раза меньше обычного.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</si>
  <si>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</si>
  <si>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</si>
  <si>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</si>
  <si>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</si>
  <si>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</si>
  <si>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</si>
  <si>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Milllka, Мила</t>
  </si>
  <si>
    <t>94-75-95</t>
  </si>
  <si>
    <t>1-2 месяца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</si>
  <si>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</si>
  <si>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</si>
  <si>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</si>
  <si>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</si>
  <si>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</si>
  <si>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</si>
  <si>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</si>
  <si>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</si>
  <si>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</si>
  <si>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</si>
  <si>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</si>
  <si>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</si>
  <si>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</si>
  <si>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</si>
  <si>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</si>
  <si>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</si>
  <si>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</si>
  <si>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</si>
  <si>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</si>
  <si>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</si>
  <si>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</si>
  <si>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</si>
  <si>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</si>
  <si>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</si>
  <si>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</si>
  <si>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</si>
  <si>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</si>
  <si>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</si>
  <si>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92-69-96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</si>
  <si>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</si>
  <si>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</si>
  <si>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</si>
  <si>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</si>
  <si>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</si>
  <si>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</si>
  <si>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</si>
  <si>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</si>
  <si>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</si>
  <si>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</si>
  <si>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</si>
  <si>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87-64-95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</si>
  <si>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</si>
  <si>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</si>
  <si>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</si>
  <si>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</si>
  <si>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</si>
  <si>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</si>
  <si>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</si>
  <si>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</si>
  <si>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</si>
  <si>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</si>
  <si>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</si>
  <si>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95-74-101</t>
  </si>
  <si>
    <t>Вес на 13.09</t>
  </si>
  <si>
    <t>88-67-88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</si>
  <si>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</si>
  <si>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</si>
  <si>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</si>
  <si>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</si>
  <si>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</si>
  <si>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</si>
  <si>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</si>
  <si>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</si>
  <si>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</si>
  <si>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</si>
  <si>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</si>
  <si>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</si>
  <si>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</si>
  <si>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</si>
  <si>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</si>
  <si>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</si>
  <si>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</si>
  <si>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</si>
  <si>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</si>
  <si>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</si>
  <si>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</si>
  <si>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95-70-98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</si>
  <si>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</si>
  <si>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</si>
  <si>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</si>
  <si>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</si>
  <si>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</si>
  <si>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</si>
  <si>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</si>
  <si>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</si>
  <si>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</si>
  <si>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</si>
  <si>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</si>
  <si>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</si>
  <si>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</si>
  <si>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</si>
  <si>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Светшаша, Светлана</t>
  </si>
  <si>
    <t>1 октября</t>
  </si>
  <si>
    <t>к НГ 70 кг, талию хочу 75</t>
  </si>
  <si>
    <t>68 к НГ</t>
  </si>
  <si>
    <t>119-94-104</t>
  </si>
  <si>
    <t>114-105-113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</si>
  <si>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</si>
  <si>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</si>
  <si>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</si>
  <si>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</si>
  <si>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</si>
  <si>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</si>
  <si>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Laverna Ирина</t>
  </si>
  <si>
    <t>87-62,5-91,5</t>
  </si>
  <si>
    <t>52 кг к НГ</t>
  </si>
  <si>
    <t>сижу на диете-белково-овощной,10 дней -после просто рациональное питание по шейпинг-системе</t>
  </si>
  <si>
    <t>18 ноября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</si>
  <si>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</si>
  <si>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</si>
  <si>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</si>
  <si>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</si>
  <si>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</si>
  <si>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</si>
  <si>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</si>
  <si>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</si>
  <si>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кремлёвская диета+спорт</t>
  </si>
  <si>
    <t>Вес на 29,11</t>
  </si>
  <si>
    <t>105-80-106</t>
  </si>
  <si>
    <t>94-71-94</t>
  </si>
  <si>
    <t>89-68-86</t>
  </si>
  <si>
    <t>07,12,2010</t>
  </si>
  <si>
    <t>90-65-97</t>
  </si>
  <si>
    <t>88-66-91</t>
  </si>
  <si>
    <t>90-68-98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</si>
</sst>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%"/>
    <numFmt numFmtId="168" formatCode="0.0"/>
    <numFmt numFmtId="169" formatCode="[$€-2]\ ###,000_);[Red]\([$€-2]\ ###,000\)"/>
  </numFmts>
  <fonts count="44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i/>
      <sz val="14"/>
      <name val="Arial Cyr"/>
      <family val="0"/>
    </font>
    <font>
      <b/>
      <i/>
      <sz val="12"/>
      <name val="Arial Cyr"/>
      <family val="0"/>
    </font>
    <font>
      <b/>
      <i/>
      <sz val="12"/>
      <name val="Verdana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7" borderId="1" applyNumberFormat="0" applyAlignment="0" applyProtection="0"/>
    <xf numFmtId="0" fontId="37" fillId="7" borderId="2" applyNumberFormat="0" applyAlignment="0" applyProtection="0"/>
    <xf numFmtId="0" fontId="26" fillId="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2" borderId="7" applyNumberFormat="0" applyAlignment="0" applyProtection="0"/>
    <xf numFmtId="0" fontId="16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4" borderId="1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1" fillId="25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" borderId="10" xfId="0" applyFill="1" applyBorder="1" applyAlignment="1">
      <alignment/>
    </xf>
    <xf numFmtId="0" fontId="8" fillId="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7" fontId="0" fillId="0" borderId="0" xfId="0" applyNumberFormat="1" applyFill="1" applyAlignment="1">
      <alignment/>
    </xf>
    <xf numFmtId="0" fontId="8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67" fontId="0" fillId="25" borderId="10" xfId="0" applyNumberForma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16" fontId="0" fillId="4" borderId="10" xfId="0" applyNumberFormat="1" applyFill="1" applyBorder="1" applyAlignment="1">
      <alignment/>
    </xf>
    <xf numFmtId="16" fontId="0" fillId="4" borderId="11" xfId="0" applyNumberFormat="1" applyFill="1" applyBorder="1" applyAlignment="1">
      <alignment/>
    </xf>
    <xf numFmtId="0" fontId="8" fillId="27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8" fillId="11" borderId="10" xfId="0" applyFont="1" applyFill="1" applyBorder="1" applyAlignment="1">
      <alignment horizontal="center"/>
    </xf>
    <xf numFmtId="0" fontId="0" fillId="13" borderId="10" xfId="0" applyFill="1" applyBorder="1" applyAlignment="1">
      <alignment/>
    </xf>
    <xf numFmtId="0" fontId="10" fillId="13" borderId="10" xfId="0" applyFont="1" applyFill="1" applyBorder="1" applyAlignment="1">
      <alignment horizontal="center" wrapText="1"/>
    </xf>
    <xf numFmtId="0" fontId="0" fillId="13" borderId="10" xfId="0" applyFill="1" applyBorder="1" applyAlignment="1">
      <alignment horizontal="center" wrapText="1"/>
    </xf>
    <xf numFmtId="0" fontId="2" fillId="13" borderId="10" xfId="0" applyFont="1" applyFill="1" applyBorder="1" applyAlignment="1">
      <alignment horizontal="center" wrapText="1"/>
    </xf>
    <xf numFmtId="0" fontId="0" fillId="13" borderId="10" xfId="0" applyFill="1" applyBorder="1" applyAlignment="1">
      <alignment wrapText="1"/>
    </xf>
    <xf numFmtId="0" fontId="12" fillId="13" borderId="10" xfId="0" applyFont="1" applyFill="1" applyBorder="1" applyAlignment="1">
      <alignment/>
    </xf>
    <xf numFmtId="0" fontId="1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horizontal="left" vertical="center"/>
    </xf>
    <xf numFmtId="0" fontId="1" fillId="25" borderId="10" xfId="0" applyFont="1" applyFill="1" applyBorder="1" applyAlignment="1">
      <alignment horizontal="left" vertical="center" wrapText="1"/>
    </xf>
    <xf numFmtId="16" fontId="0" fillId="4" borderId="13" xfId="0" applyNumberFormat="1" applyFill="1" applyBorder="1" applyAlignment="1">
      <alignment/>
    </xf>
    <xf numFmtId="0" fontId="8" fillId="18" borderId="10" xfId="0" applyFont="1" applyFill="1" applyBorder="1" applyAlignment="1">
      <alignment horizontal="center"/>
    </xf>
    <xf numFmtId="0" fontId="11" fillId="18" borderId="14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left"/>
    </xf>
    <xf numFmtId="0" fontId="1" fillId="27" borderId="10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 vertical="center"/>
    </xf>
    <xf numFmtId="0" fontId="20" fillId="19" borderId="10" xfId="0" applyFont="1" applyFill="1" applyBorder="1" applyAlignment="1">
      <alignment horizontal="center" vertical="center" wrapText="1"/>
    </xf>
    <xf numFmtId="0" fontId="19" fillId="19" borderId="10" xfId="0" applyFont="1" applyFill="1" applyBorder="1" applyAlignment="1">
      <alignment horizontal="center" vertical="center" wrapText="1"/>
    </xf>
    <xf numFmtId="0" fontId="19" fillId="19" borderId="0" xfId="0" applyFont="1" applyFill="1" applyAlignment="1">
      <alignment horizontal="center" vertical="center"/>
    </xf>
    <xf numFmtId="0" fontId="8" fillId="28" borderId="10" xfId="0" applyFont="1" applyFill="1" applyBorder="1" applyAlignment="1">
      <alignment horizontal="center"/>
    </xf>
    <xf numFmtId="16" fontId="19" fillId="19" borderId="10" xfId="0" applyNumberFormat="1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4" borderId="16" xfId="0" applyFill="1" applyBorder="1" applyAlignment="1">
      <alignment/>
    </xf>
    <xf numFmtId="0" fontId="8" fillId="4" borderId="16" xfId="0" applyFont="1" applyFill="1" applyBorder="1" applyAlignment="1">
      <alignment/>
    </xf>
    <xf numFmtId="0" fontId="8" fillId="4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26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16" fontId="0" fillId="4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4" borderId="10" xfId="42" applyFill="1" applyBorder="1" applyAlignment="1" applyProtection="1">
      <alignment/>
      <protection/>
    </xf>
    <xf numFmtId="0" fontId="8" fillId="4" borderId="15" xfId="0" applyFont="1" applyFill="1" applyBorder="1" applyAlignment="1">
      <alignment horizontal="center"/>
    </xf>
    <xf numFmtId="0" fontId="21" fillId="28" borderId="0" xfId="0" applyFont="1" applyFill="1" applyAlignment="1">
      <alignment wrapText="1"/>
    </xf>
    <xf numFmtId="0" fontId="0" fillId="4" borderId="10" xfId="0" applyFill="1" applyBorder="1" applyAlignment="1">
      <alignment wrapText="1"/>
    </xf>
    <xf numFmtId="0" fontId="8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8" fillId="30" borderId="18" xfId="0" applyFont="1" applyFill="1" applyBorder="1" applyAlignment="1">
      <alignment horizontal="left"/>
    </xf>
    <xf numFmtId="0" fontId="18" fillId="30" borderId="13" xfId="0" applyFont="1" applyFill="1" applyBorder="1" applyAlignment="1">
      <alignment horizontal="left"/>
    </xf>
    <xf numFmtId="0" fontId="18" fillId="30" borderId="15" xfId="0" applyFont="1" applyFill="1" applyBorder="1" applyAlignment="1">
      <alignment horizontal="left"/>
    </xf>
    <xf numFmtId="0" fontId="18" fillId="30" borderId="19" xfId="0" applyFont="1" applyFill="1" applyBorder="1" applyAlignment="1">
      <alignment horizontal="left"/>
    </xf>
    <xf numFmtId="0" fontId="18" fillId="30" borderId="20" xfId="0" applyFont="1" applyFill="1" applyBorder="1" applyAlignment="1">
      <alignment horizontal="left"/>
    </xf>
    <xf numFmtId="0" fontId="18" fillId="30" borderId="21" xfId="0" applyFont="1" applyFill="1" applyBorder="1" applyAlignment="1">
      <alignment horizontal="left"/>
    </xf>
    <xf numFmtId="0" fontId="8" fillId="29" borderId="18" xfId="0" applyFont="1" applyFill="1" applyBorder="1" applyAlignment="1">
      <alignment horizontal="center"/>
    </xf>
    <xf numFmtId="0" fontId="8" fillId="29" borderId="13" xfId="0" applyFont="1" applyFill="1" applyBorder="1" applyAlignment="1">
      <alignment horizontal="center"/>
    </xf>
    <xf numFmtId="0" fontId="8" fillId="29" borderId="15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92</xdr:row>
      <xdr:rowOff>114300</xdr:rowOff>
    </xdr:from>
    <xdr:to>
      <xdr:col>1</xdr:col>
      <xdr:colOff>180975</xdr:colOff>
      <xdr:row>93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810875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93</xdr:row>
      <xdr:rowOff>0</xdr:rowOff>
    </xdr:from>
    <xdr:to>
      <xdr:col>1</xdr:col>
      <xdr:colOff>390525</xdr:colOff>
      <xdr:row>93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858500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3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H64" sqref="AH64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7.37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0" style="2" hidden="1" customWidth="1"/>
    <col min="22" max="28" width="10.125" style="2" hidden="1" customWidth="1"/>
    <col min="29" max="38" width="10.125" style="2" customWidth="1"/>
    <col min="39" max="39" width="9.375" style="2" customWidth="1"/>
    <col min="40" max="40" width="8.00390625" style="2" customWidth="1"/>
    <col min="41" max="41" width="13.875" style="2" customWidth="1"/>
    <col min="42" max="42" width="6.375" style="2" customWidth="1"/>
    <col min="43" max="43" width="8.375" style="29" customWidth="1"/>
    <col min="44" max="44" width="10.00390625" style="29" bestFit="1" customWidth="1"/>
    <col min="45" max="45" width="9.25390625" style="29" customWidth="1"/>
    <col min="46" max="46" width="8.25390625" style="2" hidden="1" customWidth="1"/>
    <col min="47" max="55" width="8.625" style="2" hidden="1" customWidth="1"/>
    <col min="56" max="56" width="8.00390625" style="2" hidden="1" customWidth="1"/>
    <col min="57" max="66" width="8.375" style="2" hidden="1" customWidth="1"/>
    <col min="67" max="67" width="9.375" style="2" customWidth="1"/>
    <col min="68" max="68" width="8.625" style="2" hidden="1" customWidth="1"/>
    <col min="69" max="69" width="8.75390625" style="2" customWidth="1"/>
    <col min="70" max="70" width="18.75390625" style="2" customWidth="1"/>
    <col min="71" max="71" width="16.00390625" style="2" customWidth="1"/>
    <col min="72" max="81" width="13.75390625" style="2" hidden="1" customWidth="1"/>
    <col min="82" max="82" width="13.75390625" style="2" customWidth="1"/>
    <col min="83" max="83" width="11.25390625" style="2" customWidth="1"/>
    <col min="84" max="84" width="12.375" style="2" customWidth="1"/>
    <col min="85" max="85" width="23.125" style="2" customWidth="1"/>
    <col min="86" max="16384" width="9.125" style="2" customWidth="1"/>
  </cols>
  <sheetData>
    <row r="1" spans="5:82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Q1" s="27"/>
      <c r="AR1" s="27"/>
      <c r="AS1" s="27"/>
      <c r="BR1" s="7"/>
      <c r="BS1" s="8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5" s="51" customFormat="1" ht="90">
      <c r="A2" s="48"/>
      <c r="B2" s="49" t="s">
        <v>0</v>
      </c>
      <c r="C2" s="49" t="s">
        <v>1</v>
      </c>
      <c r="D2" s="50" t="s">
        <v>2</v>
      </c>
      <c r="E2" s="50" t="s">
        <v>3</v>
      </c>
      <c r="F2" s="50" t="s">
        <v>4</v>
      </c>
      <c r="G2" s="50" t="s">
        <v>5</v>
      </c>
      <c r="H2" s="50" t="s">
        <v>6</v>
      </c>
      <c r="I2" s="50" t="s">
        <v>7</v>
      </c>
      <c r="J2" s="50" t="s">
        <v>8</v>
      </c>
      <c r="K2" s="50" t="s">
        <v>9</v>
      </c>
      <c r="L2" s="50" t="s">
        <v>10</v>
      </c>
      <c r="M2" s="50" t="s">
        <v>11</v>
      </c>
      <c r="N2" s="50" t="s">
        <v>12</v>
      </c>
      <c r="O2" s="50" t="s">
        <v>13</v>
      </c>
      <c r="P2" s="50" t="s">
        <v>14</v>
      </c>
      <c r="Q2" s="50" t="s">
        <v>15</v>
      </c>
      <c r="R2" s="50" t="s">
        <v>256</v>
      </c>
      <c r="S2" s="50" t="s">
        <v>270</v>
      </c>
      <c r="T2" s="50" t="s">
        <v>277</v>
      </c>
      <c r="U2" s="50" t="s">
        <v>284</v>
      </c>
      <c r="V2" s="53" t="s">
        <v>292</v>
      </c>
      <c r="W2" s="53" t="s">
        <v>295</v>
      </c>
      <c r="X2" s="53" t="s">
        <v>304</v>
      </c>
      <c r="Y2" s="53" t="s">
        <v>309</v>
      </c>
      <c r="Z2" s="53" t="s">
        <v>312</v>
      </c>
      <c r="AA2" s="53" t="s">
        <v>313</v>
      </c>
      <c r="AB2" s="53" t="s">
        <v>323</v>
      </c>
      <c r="AC2" s="53" t="s">
        <v>324</v>
      </c>
      <c r="AD2" s="53" t="s">
        <v>328</v>
      </c>
      <c r="AE2" s="53" t="s">
        <v>332</v>
      </c>
      <c r="AF2" s="53" t="s">
        <v>336</v>
      </c>
      <c r="AG2" s="53" t="s">
        <v>348</v>
      </c>
      <c r="AH2" s="53" t="s">
        <v>353</v>
      </c>
      <c r="AI2" s="53" t="s">
        <v>358</v>
      </c>
      <c r="AJ2" s="53" t="s">
        <v>359</v>
      </c>
      <c r="AK2" s="53" t="s">
        <v>360</v>
      </c>
      <c r="AL2" s="53" t="s">
        <v>364</v>
      </c>
      <c r="AM2" s="53">
        <v>40504</v>
      </c>
      <c r="AN2" s="53" t="s">
        <v>392</v>
      </c>
      <c r="AO2" s="53" t="s">
        <v>396</v>
      </c>
      <c r="AP2" s="50" t="s">
        <v>16</v>
      </c>
      <c r="AQ2" s="50" t="s">
        <v>17</v>
      </c>
      <c r="AR2" s="50" t="s">
        <v>18</v>
      </c>
      <c r="AS2" s="50" t="s">
        <v>19</v>
      </c>
      <c r="AT2" s="50" t="s">
        <v>20</v>
      </c>
      <c r="AU2" s="50"/>
      <c r="AV2" s="50"/>
      <c r="AW2" s="50"/>
      <c r="AX2" s="50"/>
      <c r="AY2" s="50"/>
      <c r="AZ2" s="50"/>
      <c r="BA2" s="50"/>
      <c r="BB2" s="50"/>
      <c r="BC2" s="50"/>
      <c r="BD2" s="50" t="s">
        <v>21</v>
      </c>
      <c r="BE2" s="50" t="s">
        <v>22</v>
      </c>
      <c r="BF2" s="50" t="s">
        <v>23</v>
      </c>
      <c r="BG2" s="50" t="s">
        <v>24</v>
      </c>
      <c r="BH2" s="50" t="s">
        <v>25</v>
      </c>
      <c r="BI2" s="50" t="s">
        <v>26</v>
      </c>
      <c r="BJ2" s="50" t="s">
        <v>27</v>
      </c>
      <c r="BK2" s="50" t="s">
        <v>28</v>
      </c>
      <c r="BL2" s="50" t="s">
        <v>29</v>
      </c>
      <c r="BM2" s="50" t="s">
        <v>30</v>
      </c>
      <c r="BN2" s="50" t="s">
        <v>31</v>
      </c>
      <c r="BO2" s="50" t="s">
        <v>32</v>
      </c>
      <c r="BP2" s="50" t="s">
        <v>20</v>
      </c>
      <c r="BQ2" s="50" t="s">
        <v>33</v>
      </c>
      <c r="BR2" s="50" t="s">
        <v>34</v>
      </c>
      <c r="BS2" s="50" t="s">
        <v>35</v>
      </c>
      <c r="BT2" s="48" t="s">
        <v>36</v>
      </c>
      <c r="BU2" s="48" t="s">
        <v>37</v>
      </c>
      <c r="BV2" s="48" t="s">
        <v>38</v>
      </c>
      <c r="BW2" s="48" t="s">
        <v>39</v>
      </c>
      <c r="BX2" s="48" t="s">
        <v>40</v>
      </c>
      <c r="BY2" s="48" t="s">
        <v>41</v>
      </c>
      <c r="BZ2" s="48" t="s">
        <v>42</v>
      </c>
      <c r="CA2" s="48" t="s">
        <v>43</v>
      </c>
      <c r="CB2" s="48" t="s">
        <v>44</v>
      </c>
      <c r="CC2" s="48" t="s">
        <v>45</v>
      </c>
      <c r="CD2" s="48" t="s">
        <v>46</v>
      </c>
      <c r="CE2" s="48" t="s">
        <v>47</v>
      </c>
      <c r="CF2" s="48" t="s">
        <v>48</v>
      </c>
      <c r="CG2" s="48" t="s">
        <v>49</v>
      </c>
    </row>
    <row r="3" spans="1:85" ht="18.75">
      <c r="A3" s="77" t="s">
        <v>259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9"/>
    </row>
    <row r="4" spans="1:85" ht="12.75">
      <c r="A4" s="9">
        <v>1</v>
      </c>
      <c r="B4" s="10" t="s">
        <v>55</v>
      </c>
      <c r="C4" s="14">
        <v>36</v>
      </c>
      <c r="D4" s="14">
        <v>155</v>
      </c>
      <c r="E4" s="14">
        <v>94</v>
      </c>
      <c r="F4" s="14">
        <v>93</v>
      </c>
      <c r="G4" s="14">
        <v>93</v>
      </c>
      <c r="H4" s="14">
        <v>93</v>
      </c>
      <c r="I4" s="14">
        <v>93</v>
      </c>
      <c r="J4" s="14">
        <v>93</v>
      </c>
      <c r="K4" s="14">
        <v>93</v>
      </c>
      <c r="L4" s="25">
        <v>93</v>
      </c>
      <c r="M4" s="25">
        <v>92</v>
      </c>
      <c r="N4" s="25">
        <v>91.5</v>
      </c>
      <c r="O4" s="14">
        <v>91.5</v>
      </c>
      <c r="P4" s="25">
        <v>91</v>
      </c>
      <c r="Q4" s="44">
        <v>91.5</v>
      </c>
      <c r="R4" s="14">
        <v>91.3</v>
      </c>
      <c r="S4" s="25">
        <v>91</v>
      </c>
      <c r="T4" s="14">
        <v>91</v>
      </c>
      <c r="U4" s="25">
        <v>90.5</v>
      </c>
      <c r="V4" s="25">
        <v>90.2</v>
      </c>
      <c r="W4" s="25">
        <v>90</v>
      </c>
      <c r="X4" s="14">
        <v>90</v>
      </c>
      <c r="Y4" s="14">
        <v>90</v>
      </c>
      <c r="Z4" s="14">
        <v>90</v>
      </c>
      <c r="AA4" s="14">
        <v>90</v>
      </c>
      <c r="AB4" s="14">
        <v>90</v>
      </c>
      <c r="AC4" s="33">
        <v>88</v>
      </c>
      <c r="AD4" s="14">
        <v>88</v>
      </c>
      <c r="AE4" s="14">
        <v>88</v>
      </c>
      <c r="AF4" s="44">
        <v>90</v>
      </c>
      <c r="AG4" s="14">
        <v>89.5</v>
      </c>
      <c r="AH4" s="14">
        <v>90</v>
      </c>
      <c r="AI4" s="14"/>
      <c r="AJ4" s="14"/>
      <c r="AK4" s="14"/>
      <c r="AL4" s="14">
        <v>90</v>
      </c>
      <c r="AM4" s="14"/>
      <c r="AN4" s="14"/>
      <c r="AO4" s="14"/>
      <c r="AP4" s="14">
        <v>45</v>
      </c>
      <c r="AQ4" s="15">
        <f>E4-AP4</f>
        <v>49</v>
      </c>
      <c r="AR4" s="26">
        <f>E4-AH4</f>
        <v>4</v>
      </c>
      <c r="AS4" s="15">
        <f aca="true" t="shared" si="0" ref="AS4:AS18">AQ4-AR4</f>
        <v>45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16">
        <f>AR4/AQ4</f>
        <v>0.08163265306122448</v>
      </c>
      <c r="BP4" s="1"/>
      <c r="BQ4" s="15"/>
      <c r="BR4" s="5" t="s">
        <v>305</v>
      </c>
      <c r="BS4" s="5" t="s">
        <v>371</v>
      </c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22"/>
      <c r="CE4" s="9"/>
      <c r="CF4" s="9" t="s">
        <v>56</v>
      </c>
      <c r="CG4" s="23">
        <v>40310</v>
      </c>
    </row>
    <row r="5" spans="1:85" ht="12.75">
      <c r="A5" s="9">
        <v>2</v>
      </c>
      <c r="B5" s="10" t="s">
        <v>57</v>
      </c>
      <c r="C5" s="14">
        <v>45</v>
      </c>
      <c r="D5" s="14">
        <v>171</v>
      </c>
      <c r="E5" s="14">
        <v>96.9</v>
      </c>
      <c r="F5" s="14"/>
      <c r="G5" s="14"/>
      <c r="H5" s="14"/>
      <c r="I5" s="14"/>
      <c r="J5" s="14"/>
      <c r="K5" s="14"/>
      <c r="L5" s="14"/>
      <c r="M5" s="14"/>
      <c r="N5" s="14">
        <v>96.9</v>
      </c>
      <c r="O5" s="25">
        <v>95.9</v>
      </c>
      <c r="P5" s="25">
        <v>95</v>
      </c>
      <c r="Q5" s="25">
        <v>94.5</v>
      </c>
      <c r="R5" s="14"/>
      <c r="S5" s="25">
        <v>93.9</v>
      </c>
      <c r="T5" s="14">
        <v>93.9</v>
      </c>
      <c r="U5" s="25">
        <v>93</v>
      </c>
      <c r="V5" s="25">
        <v>93</v>
      </c>
      <c r="W5" s="14">
        <v>93</v>
      </c>
      <c r="X5" s="14">
        <v>93</v>
      </c>
      <c r="Y5" s="14">
        <v>93</v>
      </c>
      <c r="Z5" s="14">
        <v>93</v>
      </c>
      <c r="AA5" s="56">
        <v>93</v>
      </c>
      <c r="AB5" s="56">
        <v>93</v>
      </c>
      <c r="AC5" s="14">
        <v>93</v>
      </c>
      <c r="AD5" s="14">
        <v>93</v>
      </c>
      <c r="AE5" s="14">
        <v>93</v>
      </c>
      <c r="AF5" s="14">
        <v>93</v>
      </c>
      <c r="AG5" s="14"/>
      <c r="AH5" s="14"/>
      <c r="AI5" s="14"/>
      <c r="AJ5" s="14"/>
      <c r="AK5" s="14"/>
      <c r="AL5" s="14"/>
      <c r="AM5" s="14"/>
      <c r="AN5" s="14"/>
      <c r="AO5" s="14"/>
      <c r="AP5" s="14">
        <v>60</v>
      </c>
      <c r="AQ5" s="15">
        <f>E5-AP5</f>
        <v>36.900000000000006</v>
      </c>
      <c r="AR5" s="26">
        <f>E5-AF5</f>
        <v>3.9000000000000057</v>
      </c>
      <c r="AS5" s="15">
        <f t="shared" si="0"/>
        <v>33</v>
      </c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16">
        <f>AR5/AQ5</f>
        <v>0.10569105691056924</v>
      </c>
      <c r="BP5" s="1"/>
      <c r="BQ5" s="15"/>
      <c r="BR5" s="5" t="s">
        <v>58</v>
      </c>
      <c r="BS5" s="5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22"/>
      <c r="CE5" s="9" t="s">
        <v>59</v>
      </c>
      <c r="CF5" s="9" t="s">
        <v>60</v>
      </c>
      <c r="CG5" s="23">
        <v>40322</v>
      </c>
    </row>
    <row r="6" spans="1:85" ht="12.75" hidden="1">
      <c r="A6" s="9"/>
      <c r="B6" s="10" t="s">
        <v>61</v>
      </c>
      <c r="C6" s="14">
        <v>33</v>
      </c>
      <c r="D6" s="14">
        <v>154</v>
      </c>
      <c r="E6" s="14">
        <v>73</v>
      </c>
      <c r="F6" s="14"/>
      <c r="G6" s="14"/>
      <c r="H6" s="14"/>
      <c r="I6" s="14"/>
      <c r="J6" s="14"/>
      <c r="K6" s="14"/>
      <c r="L6" s="14"/>
      <c r="M6" s="14"/>
      <c r="N6" s="14">
        <v>73</v>
      </c>
      <c r="O6" s="25">
        <v>73</v>
      </c>
      <c r="P6" s="14"/>
      <c r="Q6" s="25"/>
      <c r="R6" s="14"/>
      <c r="S6" s="14"/>
      <c r="T6" s="14"/>
      <c r="U6" s="14"/>
      <c r="V6" s="14"/>
      <c r="W6" s="14"/>
      <c r="X6" s="14"/>
      <c r="Y6" s="14"/>
      <c r="Z6" s="14"/>
      <c r="AA6" s="14"/>
      <c r="AB6" s="56"/>
      <c r="AC6" s="56"/>
      <c r="AD6" s="14"/>
      <c r="AE6" s="52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>
        <v>47</v>
      </c>
      <c r="AQ6" s="15">
        <f>E6-AP6</f>
        <v>26</v>
      </c>
      <c r="AR6" s="26">
        <f>E6-AE6</f>
        <v>73</v>
      </c>
      <c r="AS6" s="15">
        <f t="shared" si="0"/>
        <v>-47</v>
      </c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16">
        <f>AR6/AQ6</f>
        <v>2.8076923076923075</v>
      </c>
      <c r="BP6" s="1"/>
      <c r="BQ6" s="15"/>
      <c r="BR6" s="5" t="s">
        <v>62</v>
      </c>
      <c r="BS6" s="5" t="s">
        <v>62</v>
      </c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22" t="s">
        <v>63</v>
      </c>
      <c r="CE6" s="9"/>
      <c r="CF6" s="9" t="s">
        <v>64</v>
      </c>
      <c r="CG6" s="23">
        <v>40322</v>
      </c>
    </row>
    <row r="7" spans="1:85" ht="12.75">
      <c r="A7" s="9">
        <v>3</v>
      </c>
      <c r="B7" s="10" t="s">
        <v>229</v>
      </c>
      <c r="C7" s="14">
        <v>27</v>
      </c>
      <c r="D7" s="14">
        <v>172</v>
      </c>
      <c r="E7" s="14">
        <v>95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>
        <v>94</v>
      </c>
      <c r="U7" s="14">
        <v>93</v>
      </c>
      <c r="V7" s="14">
        <v>93</v>
      </c>
      <c r="W7" s="14">
        <v>93</v>
      </c>
      <c r="X7" s="14">
        <v>93</v>
      </c>
      <c r="Y7" s="14">
        <v>93</v>
      </c>
      <c r="Z7" s="14">
        <v>93</v>
      </c>
      <c r="AA7" s="54">
        <f>U7+1</f>
        <v>94</v>
      </c>
      <c r="AB7" s="56">
        <v>94</v>
      </c>
      <c r="AC7" s="54">
        <v>95</v>
      </c>
      <c r="AD7" s="14">
        <f>95+1</f>
        <v>96</v>
      </c>
      <c r="AE7" s="54">
        <f>96+1</f>
        <v>97</v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>
        <v>70</v>
      </c>
      <c r="AQ7" s="15">
        <f>E7-AP7</f>
        <v>25</v>
      </c>
      <c r="AR7" s="26">
        <f>E7-AE7</f>
        <v>-2</v>
      </c>
      <c r="AS7" s="15">
        <f t="shared" si="0"/>
        <v>27</v>
      </c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16">
        <f>AR7/AQ7</f>
        <v>-0.08</v>
      </c>
      <c r="BP7" s="1">
        <f>E7</f>
        <v>95</v>
      </c>
      <c r="BQ7" s="15"/>
      <c r="BR7" s="5" t="s">
        <v>230</v>
      </c>
      <c r="BS7" s="5" t="s">
        <v>230</v>
      </c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22"/>
      <c r="CE7" s="9"/>
      <c r="CF7" s="9" t="s">
        <v>231</v>
      </c>
      <c r="CG7" s="23">
        <v>40309</v>
      </c>
    </row>
    <row r="8" spans="1:85" ht="12.75" hidden="1">
      <c r="A8" s="9"/>
      <c r="B8" s="10" t="s">
        <v>65</v>
      </c>
      <c r="C8" s="14">
        <v>29</v>
      </c>
      <c r="D8" s="14">
        <v>160</v>
      </c>
      <c r="E8" s="14">
        <v>85</v>
      </c>
      <c r="F8" s="14"/>
      <c r="G8" s="14"/>
      <c r="H8" s="14"/>
      <c r="I8" s="14"/>
      <c r="J8" s="14"/>
      <c r="K8" s="14"/>
      <c r="L8" s="14"/>
      <c r="M8" s="14"/>
      <c r="N8" s="14"/>
      <c r="O8" s="14">
        <v>85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56"/>
      <c r="AC8" s="56"/>
      <c r="AD8" s="14"/>
      <c r="AE8" s="56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5"/>
      <c r="AR8" s="26">
        <f>E8-AE8</f>
        <v>85</v>
      </c>
      <c r="AS8" s="15">
        <f t="shared" si="0"/>
        <v>-85</v>
      </c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16"/>
      <c r="BP8" s="1"/>
      <c r="BQ8" s="15"/>
      <c r="BR8" s="5" t="s">
        <v>66</v>
      </c>
      <c r="BS8" s="5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22"/>
      <c r="CE8" s="9"/>
      <c r="CF8" s="9"/>
      <c r="CG8" s="23"/>
    </row>
    <row r="9" spans="1:85" ht="12.75" hidden="1">
      <c r="A9" s="9"/>
      <c r="B9" s="10" t="s">
        <v>102</v>
      </c>
      <c r="C9" s="14">
        <v>34</v>
      </c>
      <c r="D9" s="14">
        <v>160</v>
      </c>
      <c r="E9" s="14">
        <v>72</v>
      </c>
      <c r="F9" s="14">
        <v>72</v>
      </c>
      <c r="G9" s="14">
        <v>72</v>
      </c>
      <c r="H9" s="14">
        <v>72</v>
      </c>
      <c r="I9" s="14">
        <v>72</v>
      </c>
      <c r="J9" s="14">
        <v>72</v>
      </c>
      <c r="K9" s="14">
        <v>72</v>
      </c>
      <c r="L9" s="14">
        <v>72</v>
      </c>
      <c r="M9" s="14">
        <v>72</v>
      </c>
      <c r="N9" s="14">
        <v>72</v>
      </c>
      <c r="O9" s="14">
        <v>72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56"/>
      <c r="AC9" s="56"/>
      <c r="AD9" s="14"/>
      <c r="AE9" s="56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>
        <v>60</v>
      </c>
      <c r="AQ9" s="15">
        <f>E9-AP9</f>
        <v>12</v>
      </c>
      <c r="AR9" s="26">
        <f>E9-AE9</f>
        <v>72</v>
      </c>
      <c r="AS9" s="15">
        <f t="shared" si="0"/>
        <v>-60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16">
        <f aca="true" t="shared" si="1" ref="BO9:BO18">AR9/AQ9</f>
        <v>6</v>
      </c>
      <c r="BP9" s="1"/>
      <c r="BQ9" s="15"/>
      <c r="BR9" s="5" t="s">
        <v>103</v>
      </c>
      <c r="BS9" s="5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22"/>
      <c r="CE9" s="9" t="s">
        <v>104</v>
      </c>
      <c r="CF9" s="9" t="s">
        <v>105</v>
      </c>
      <c r="CG9" s="23" t="s">
        <v>54</v>
      </c>
    </row>
    <row r="10" spans="1:85" ht="12.75" hidden="1">
      <c r="A10" s="9"/>
      <c r="B10" s="10" t="s">
        <v>131</v>
      </c>
      <c r="C10" s="14">
        <v>41</v>
      </c>
      <c r="D10" s="14">
        <v>160</v>
      </c>
      <c r="E10" s="14">
        <v>69.5</v>
      </c>
      <c r="F10" s="14">
        <v>70.5</v>
      </c>
      <c r="G10" s="14">
        <v>70.5</v>
      </c>
      <c r="H10" s="14">
        <v>70.5</v>
      </c>
      <c r="I10" s="14">
        <v>70.5</v>
      </c>
      <c r="J10" s="14">
        <v>70.5</v>
      </c>
      <c r="K10" s="14">
        <v>70.5</v>
      </c>
      <c r="L10" s="14">
        <v>70.5</v>
      </c>
      <c r="M10" s="14">
        <v>70.5</v>
      </c>
      <c r="N10" s="14">
        <v>70.5</v>
      </c>
      <c r="O10" s="14">
        <v>70.5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56"/>
      <c r="AC10" s="56"/>
      <c r="AD10" s="14"/>
      <c r="AE10" s="56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>
        <v>60</v>
      </c>
      <c r="AQ10" s="15">
        <f>E10-AP10</f>
        <v>9.5</v>
      </c>
      <c r="AR10" s="26">
        <f>E10-AE10</f>
        <v>69.5</v>
      </c>
      <c r="AS10" s="15">
        <f t="shared" si="0"/>
        <v>-60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16">
        <f t="shared" si="1"/>
        <v>7.315789473684211</v>
      </c>
      <c r="BP10" s="18">
        <f>E10</f>
        <v>69.5</v>
      </c>
      <c r="BQ10" s="15"/>
      <c r="BR10" s="5" t="s">
        <v>132</v>
      </c>
      <c r="BS10" s="5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21"/>
      <c r="CE10" s="9" t="s">
        <v>129</v>
      </c>
      <c r="CF10" s="17" t="s">
        <v>133</v>
      </c>
      <c r="CG10" s="23" t="s">
        <v>54</v>
      </c>
    </row>
    <row r="11" spans="1:85" ht="12.75">
      <c r="A11" s="9">
        <v>4</v>
      </c>
      <c r="B11" s="10" t="s">
        <v>316</v>
      </c>
      <c r="C11" s="14">
        <v>27</v>
      </c>
      <c r="D11" s="14">
        <v>165</v>
      </c>
      <c r="E11" s="14">
        <v>82</v>
      </c>
      <c r="F11" s="14"/>
      <c r="G11" s="25"/>
      <c r="H11" s="25"/>
      <c r="I11" s="25"/>
      <c r="J11" s="25"/>
      <c r="K11" s="25"/>
      <c r="L11" s="25"/>
      <c r="M11" s="44"/>
      <c r="N11" s="14"/>
      <c r="O11" s="25"/>
      <c r="P11" s="14"/>
      <c r="Q11" s="25"/>
      <c r="R11" s="44"/>
      <c r="S11" s="25"/>
      <c r="T11" s="25"/>
      <c r="U11" s="25"/>
      <c r="V11" s="25"/>
      <c r="W11" s="14"/>
      <c r="X11" s="14"/>
      <c r="Y11" s="14"/>
      <c r="Z11" s="14"/>
      <c r="AA11" s="33">
        <v>81.2</v>
      </c>
      <c r="AB11" s="56">
        <v>81</v>
      </c>
      <c r="AC11" s="33">
        <v>80</v>
      </c>
      <c r="AD11" s="14">
        <v>80</v>
      </c>
      <c r="AE11" s="33">
        <v>79</v>
      </c>
      <c r="AF11" s="14">
        <v>79</v>
      </c>
      <c r="AG11" s="14">
        <v>79</v>
      </c>
      <c r="AH11" s="14"/>
      <c r="AI11" s="14">
        <v>79</v>
      </c>
      <c r="AJ11" s="14"/>
      <c r="AK11" s="14"/>
      <c r="AL11" s="14">
        <v>79</v>
      </c>
      <c r="AM11" s="14">
        <v>79</v>
      </c>
      <c r="AN11" s="14">
        <v>79</v>
      </c>
      <c r="AO11" s="87">
        <v>78</v>
      </c>
      <c r="AP11" s="14">
        <v>60</v>
      </c>
      <c r="AQ11" s="15">
        <f>E11-AP11</f>
        <v>22</v>
      </c>
      <c r="AR11" s="26">
        <f>E11-AI11</f>
        <v>3</v>
      </c>
      <c r="AS11" s="15">
        <f t="shared" si="0"/>
        <v>19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16">
        <f t="shared" si="1"/>
        <v>0.13636363636363635</v>
      </c>
      <c r="BP11" s="18"/>
      <c r="BQ11" s="15"/>
      <c r="BR11" s="5" t="s">
        <v>325</v>
      </c>
      <c r="BS11" s="5" t="s">
        <v>393</v>
      </c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21"/>
      <c r="CE11" s="9" t="s">
        <v>92</v>
      </c>
      <c r="CF11" s="17" t="s">
        <v>326</v>
      </c>
      <c r="CG11" s="24"/>
    </row>
    <row r="12" spans="1:85" ht="12.75">
      <c r="A12" s="9">
        <v>5</v>
      </c>
      <c r="B12" s="10" t="s">
        <v>99</v>
      </c>
      <c r="C12" s="14">
        <v>28</v>
      </c>
      <c r="D12" s="14">
        <v>153</v>
      </c>
      <c r="E12" s="14">
        <v>67.5</v>
      </c>
      <c r="F12" s="14">
        <v>67.5</v>
      </c>
      <c r="G12" s="14">
        <v>67.5</v>
      </c>
      <c r="H12" s="14">
        <v>67.5</v>
      </c>
      <c r="I12" s="14">
        <v>67.5</v>
      </c>
      <c r="J12" s="14">
        <v>67.5</v>
      </c>
      <c r="K12" s="14">
        <v>67.5</v>
      </c>
      <c r="L12" s="25">
        <v>67.5</v>
      </c>
      <c r="M12" s="25">
        <v>67.5</v>
      </c>
      <c r="N12" s="25">
        <v>67</v>
      </c>
      <c r="O12" s="25">
        <v>65</v>
      </c>
      <c r="P12" s="14">
        <v>65</v>
      </c>
      <c r="Q12" s="44">
        <v>66</v>
      </c>
      <c r="R12" s="25">
        <v>65</v>
      </c>
      <c r="S12" s="14">
        <v>65</v>
      </c>
      <c r="T12" s="14">
        <v>65</v>
      </c>
      <c r="U12" s="25">
        <v>64</v>
      </c>
      <c r="V12" s="25">
        <v>64</v>
      </c>
      <c r="W12" s="14">
        <v>64</v>
      </c>
      <c r="X12" s="14"/>
      <c r="Y12" s="14"/>
      <c r="Z12" s="14">
        <v>67</v>
      </c>
      <c r="AA12" s="54">
        <f>Z12+1</f>
        <v>68</v>
      </c>
      <c r="AB12" s="56">
        <v>69</v>
      </c>
      <c r="AC12" s="14">
        <v>69</v>
      </c>
      <c r="AD12" s="54">
        <v>69</v>
      </c>
      <c r="AE12" s="54">
        <f>AD12+1</f>
        <v>70</v>
      </c>
      <c r="AF12" s="54">
        <v>70</v>
      </c>
      <c r="AG12" s="14"/>
      <c r="AH12" s="14"/>
      <c r="AI12" s="14"/>
      <c r="AJ12" s="14"/>
      <c r="AK12" s="14"/>
      <c r="AL12" s="14">
        <v>70</v>
      </c>
      <c r="AM12" s="14">
        <v>70</v>
      </c>
      <c r="AN12" s="14">
        <v>68</v>
      </c>
      <c r="AO12" s="88">
        <v>68</v>
      </c>
      <c r="AP12" s="14">
        <v>55</v>
      </c>
      <c r="AQ12" s="15">
        <f>E12-AP12</f>
        <v>12.5</v>
      </c>
      <c r="AR12" s="26">
        <f>E12-AF12</f>
        <v>-2.5</v>
      </c>
      <c r="AS12" s="15">
        <v>13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16">
        <f t="shared" si="1"/>
        <v>-0.2</v>
      </c>
      <c r="BP12" s="1"/>
      <c r="BQ12" s="15"/>
      <c r="BR12" s="5" t="s">
        <v>100</v>
      </c>
      <c r="BS12" s="5" t="s">
        <v>257</v>
      </c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22"/>
      <c r="CE12" s="9"/>
      <c r="CF12" s="9" t="s">
        <v>101</v>
      </c>
      <c r="CG12" s="24">
        <v>40304</v>
      </c>
    </row>
    <row r="13" spans="1:85" ht="12.75">
      <c r="A13" s="9">
        <v>6</v>
      </c>
      <c r="B13" s="10" t="s">
        <v>50</v>
      </c>
      <c r="C13" s="14">
        <v>22</v>
      </c>
      <c r="D13" s="14">
        <v>170</v>
      </c>
      <c r="E13" s="14">
        <v>99.4</v>
      </c>
      <c r="F13" s="14">
        <v>95</v>
      </c>
      <c r="G13" s="25">
        <v>94.8</v>
      </c>
      <c r="H13" s="25">
        <v>94</v>
      </c>
      <c r="I13" s="25">
        <v>95</v>
      </c>
      <c r="J13" s="25">
        <v>93.4</v>
      </c>
      <c r="K13" s="25">
        <v>92.5</v>
      </c>
      <c r="L13" s="25">
        <v>91.8</v>
      </c>
      <c r="M13" s="44">
        <v>92</v>
      </c>
      <c r="N13" s="14">
        <v>92</v>
      </c>
      <c r="O13" s="25">
        <v>91</v>
      </c>
      <c r="P13" s="14">
        <v>91</v>
      </c>
      <c r="Q13" s="25">
        <v>90.3</v>
      </c>
      <c r="R13" s="44">
        <v>90.4</v>
      </c>
      <c r="S13" s="25">
        <v>89.7</v>
      </c>
      <c r="T13" s="25">
        <v>87.7</v>
      </c>
      <c r="U13" s="25">
        <v>85.5</v>
      </c>
      <c r="V13" s="25">
        <v>85.5</v>
      </c>
      <c r="W13" s="14">
        <v>85.5</v>
      </c>
      <c r="X13" s="14">
        <v>85.5</v>
      </c>
      <c r="Y13" s="14">
        <v>85.5</v>
      </c>
      <c r="Z13" s="14">
        <v>85.5</v>
      </c>
      <c r="AA13" s="25">
        <v>85</v>
      </c>
      <c r="AB13" s="56">
        <v>85</v>
      </c>
      <c r="AC13" s="14">
        <v>85</v>
      </c>
      <c r="AD13" s="33">
        <v>84.5</v>
      </c>
      <c r="AE13" s="44">
        <v>87.8</v>
      </c>
      <c r="AF13" s="33">
        <v>84</v>
      </c>
      <c r="AG13" s="14">
        <v>84</v>
      </c>
      <c r="AH13" s="14">
        <v>83.7</v>
      </c>
      <c r="AI13" s="14">
        <v>84</v>
      </c>
      <c r="AJ13" s="14">
        <v>83.8</v>
      </c>
      <c r="AK13" s="14">
        <v>83.6</v>
      </c>
      <c r="AL13" s="14">
        <v>83.5</v>
      </c>
      <c r="AM13" s="14"/>
      <c r="AN13" s="14"/>
      <c r="AO13" s="14"/>
      <c r="AP13" s="14">
        <v>70</v>
      </c>
      <c r="AQ13" s="15">
        <f>E13-AP13</f>
        <v>29.400000000000006</v>
      </c>
      <c r="AR13" s="26">
        <f>E13-AK13</f>
        <v>15.800000000000011</v>
      </c>
      <c r="AS13" s="15">
        <f t="shared" si="0"/>
        <v>13.599999999999994</v>
      </c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16">
        <f t="shared" si="1"/>
        <v>0.5374149659863948</v>
      </c>
      <c r="BP13" s="18">
        <f>E13</f>
        <v>99.4</v>
      </c>
      <c r="BQ13" s="15">
        <f>AK13-AJ13</f>
        <v>-0.20000000000000284</v>
      </c>
      <c r="BR13" s="5" t="s">
        <v>51</v>
      </c>
      <c r="BS13" s="5" t="s">
        <v>307</v>
      </c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21"/>
      <c r="CE13" s="9" t="s">
        <v>52</v>
      </c>
      <c r="CF13" s="17" t="s">
        <v>53</v>
      </c>
      <c r="CG13" s="24" t="s">
        <v>54</v>
      </c>
    </row>
    <row r="14" spans="1:85" ht="12.75">
      <c r="A14" s="9">
        <v>7</v>
      </c>
      <c r="B14" s="10" t="s">
        <v>320</v>
      </c>
      <c r="C14" s="14">
        <v>25</v>
      </c>
      <c r="D14" s="14">
        <v>165</v>
      </c>
      <c r="E14" s="14">
        <v>70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>
        <v>70</v>
      </c>
      <c r="AB14" s="56">
        <v>70</v>
      </c>
      <c r="AC14" s="54">
        <v>71</v>
      </c>
      <c r="AD14" s="14">
        <v>69</v>
      </c>
      <c r="AE14" s="14">
        <v>69</v>
      </c>
      <c r="AF14" s="33">
        <v>68.5</v>
      </c>
      <c r="AG14" s="14"/>
      <c r="AH14" s="14"/>
      <c r="AI14" s="14"/>
      <c r="AJ14" s="14"/>
      <c r="AK14" s="14"/>
      <c r="AL14" s="14"/>
      <c r="AM14" s="14"/>
      <c r="AN14" s="14"/>
      <c r="AO14" s="14"/>
      <c r="AP14" s="14">
        <v>57</v>
      </c>
      <c r="AQ14" s="15">
        <f>E14-AP14</f>
        <v>13</v>
      </c>
      <c r="AR14" s="26">
        <f>E14-AF14</f>
        <v>1.5</v>
      </c>
      <c r="AS14" s="15">
        <f t="shared" si="0"/>
        <v>11.5</v>
      </c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16">
        <f t="shared" si="1"/>
        <v>0.11538461538461539</v>
      </c>
      <c r="BP14" s="18"/>
      <c r="BQ14" s="15"/>
      <c r="BR14" s="5" t="s">
        <v>331</v>
      </c>
      <c r="BS14" s="5" t="s">
        <v>342</v>
      </c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22"/>
      <c r="CE14" s="9" t="s">
        <v>321</v>
      </c>
      <c r="CF14" s="17" t="s">
        <v>322</v>
      </c>
      <c r="CG14" s="24">
        <v>40415</v>
      </c>
    </row>
    <row r="15" spans="1:85" ht="12.75">
      <c r="A15" s="9">
        <v>8</v>
      </c>
      <c r="B15" s="10" t="s">
        <v>90</v>
      </c>
      <c r="C15" s="14">
        <v>28</v>
      </c>
      <c r="D15" s="14">
        <v>172</v>
      </c>
      <c r="E15" s="14">
        <v>86</v>
      </c>
      <c r="F15" s="14">
        <v>86</v>
      </c>
      <c r="G15" s="14">
        <v>86</v>
      </c>
      <c r="H15" s="25">
        <v>84</v>
      </c>
      <c r="I15" s="44">
        <v>85</v>
      </c>
      <c r="J15" s="14">
        <v>85</v>
      </c>
      <c r="K15" s="14">
        <v>85</v>
      </c>
      <c r="L15" s="14">
        <v>85</v>
      </c>
      <c r="M15" s="14">
        <v>85</v>
      </c>
      <c r="N15" s="14">
        <v>85</v>
      </c>
      <c r="O15" s="14">
        <v>85</v>
      </c>
      <c r="P15" s="14">
        <v>85</v>
      </c>
      <c r="Q15" s="14">
        <v>85</v>
      </c>
      <c r="R15" s="25">
        <v>85</v>
      </c>
      <c r="S15" s="14">
        <v>85</v>
      </c>
      <c r="T15" s="14">
        <v>85</v>
      </c>
      <c r="U15" s="25">
        <v>84</v>
      </c>
      <c r="V15" s="14">
        <v>84</v>
      </c>
      <c r="W15" s="14">
        <v>84</v>
      </c>
      <c r="X15" s="14">
        <v>84</v>
      </c>
      <c r="Y15" s="14">
        <v>85</v>
      </c>
      <c r="Z15" s="14">
        <v>85</v>
      </c>
      <c r="AA15" s="14">
        <v>85</v>
      </c>
      <c r="AB15" s="56">
        <v>85</v>
      </c>
      <c r="AC15" s="54">
        <v>86</v>
      </c>
      <c r="AD15" s="14">
        <v>86</v>
      </c>
      <c r="AE15" s="14">
        <v>86</v>
      </c>
      <c r="AF15" s="14">
        <v>86</v>
      </c>
      <c r="AG15" s="14"/>
      <c r="AH15" s="14"/>
      <c r="AI15" s="14"/>
      <c r="AJ15" s="14"/>
      <c r="AK15" s="14"/>
      <c r="AL15" s="14">
        <v>87</v>
      </c>
      <c r="AM15" s="14">
        <v>87</v>
      </c>
      <c r="AN15" s="14">
        <v>86.5</v>
      </c>
      <c r="AO15" s="14"/>
      <c r="AP15" s="14">
        <v>75</v>
      </c>
      <c r="AQ15" s="15">
        <f>E15-AP15</f>
        <v>11</v>
      </c>
      <c r="AR15" s="26">
        <f>E15-AF15</f>
        <v>0</v>
      </c>
      <c r="AS15" s="15">
        <v>11.5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16">
        <f t="shared" si="1"/>
        <v>0</v>
      </c>
      <c r="BP15" s="18">
        <f>E15</f>
        <v>86</v>
      </c>
      <c r="BQ15" s="15"/>
      <c r="BR15" s="5" t="s">
        <v>91</v>
      </c>
      <c r="BS15" s="5" t="s">
        <v>370</v>
      </c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21"/>
      <c r="CE15" s="9" t="s">
        <v>92</v>
      </c>
      <c r="CF15" s="17" t="s">
        <v>93</v>
      </c>
      <c r="CG15" s="23" t="s">
        <v>54</v>
      </c>
    </row>
    <row r="16" spans="1:85" ht="12.75">
      <c r="A16" s="9">
        <v>9</v>
      </c>
      <c r="B16" s="10" t="s">
        <v>337</v>
      </c>
      <c r="C16" s="14">
        <v>25</v>
      </c>
      <c r="D16" s="14">
        <v>178</v>
      </c>
      <c r="E16" s="14">
        <v>74</v>
      </c>
      <c r="F16" s="14"/>
      <c r="G16" s="25"/>
      <c r="H16" s="25"/>
      <c r="I16" s="25"/>
      <c r="J16" s="25"/>
      <c r="K16" s="25"/>
      <c r="L16" s="25"/>
      <c r="M16" s="44"/>
      <c r="N16" s="14"/>
      <c r="O16" s="25"/>
      <c r="P16" s="14"/>
      <c r="Q16" s="25"/>
      <c r="R16" s="44"/>
      <c r="S16" s="25"/>
      <c r="T16" s="25"/>
      <c r="U16" s="25"/>
      <c r="V16" s="25"/>
      <c r="W16" s="14"/>
      <c r="X16" s="14"/>
      <c r="Y16" s="14"/>
      <c r="Z16" s="14"/>
      <c r="AA16" s="25"/>
      <c r="AB16" s="56"/>
      <c r="AC16" s="14"/>
      <c r="AD16" s="33"/>
      <c r="AE16" s="44"/>
      <c r="AF16" s="33">
        <v>74</v>
      </c>
      <c r="AG16" s="14">
        <v>71</v>
      </c>
      <c r="AH16" s="14">
        <v>72</v>
      </c>
      <c r="AI16" s="14"/>
      <c r="AJ16" s="14">
        <v>70</v>
      </c>
      <c r="AK16" s="14"/>
      <c r="AL16" s="14">
        <v>69.5</v>
      </c>
      <c r="AM16" s="14">
        <v>70</v>
      </c>
      <c r="AN16" s="14">
        <v>68</v>
      </c>
      <c r="AO16" s="86">
        <v>70</v>
      </c>
      <c r="AP16" s="14">
        <v>60</v>
      </c>
      <c r="AQ16" s="15">
        <f>E16-AP16</f>
        <v>14</v>
      </c>
      <c r="AR16" s="26">
        <v>6</v>
      </c>
      <c r="AS16" s="15">
        <v>8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16">
        <f t="shared" si="1"/>
        <v>0.42857142857142855</v>
      </c>
      <c r="BP16" s="18"/>
      <c r="BQ16" s="15"/>
      <c r="BR16" s="5" t="s">
        <v>341</v>
      </c>
      <c r="BS16" s="5" t="s">
        <v>341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21"/>
      <c r="CE16" s="9" t="s">
        <v>338</v>
      </c>
      <c r="CF16" s="17" t="s">
        <v>339</v>
      </c>
      <c r="CG16" s="23" t="s">
        <v>340</v>
      </c>
    </row>
    <row r="17" spans="1:85" ht="12.75">
      <c r="A17" s="9">
        <v>10</v>
      </c>
      <c r="B17" s="10" t="s">
        <v>210</v>
      </c>
      <c r="C17" s="14">
        <v>24</v>
      </c>
      <c r="D17" s="14">
        <v>163</v>
      </c>
      <c r="E17" s="14">
        <v>66</v>
      </c>
      <c r="F17" s="14">
        <v>61</v>
      </c>
      <c r="G17" s="14">
        <v>61</v>
      </c>
      <c r="H17" s="14">
        <v>61</v>
      </c>
      <c r="I17" s="14">
        <v>61</v>
      </c>
      <c r="J17" s="14">
        <v>61</v>
      </c>
      <c r="K17" s="14">
        <v>61</v>
      </c>
      <c r="L17" s="14">
        <v>61</v>
      </c>
      <c r="M17" s="14">
        <v>61</v>
      </c>
      <c r="N17" s="14">
        <v>61</v>
      </c>
      <c r="O17" s="14">
        <v>61</v>
      </c>
      <c r="P17" s="14"/>
      <c r="Q17" s="14"/>
      <c r="R17" s="14"/>
      <c r="S17" s="14"/>
      <c r="T17" s="14"/>
      <c r="U17" s="14"/>
      <c r="V17" s="14"/>
      <c r="W17" s="14"/>
      <c r="X17" s="14">
        <v>66</v>
      </c>
      <c r="Y17" s="14">
        <v>66</v>
      </c>
      <c r="Z17" s="14">
        <v>66</v>
      </c>
      <c r="AA17" s="54">
        <f>Y17+1</f>
        <v>67</v>
      </c>
      <c r="AB17" s="56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>
        <v>55</v>
      </c>
      <c r="AQ17" s="15">
        <f>E17-AP17</f>
        <v>11</v>
      </c>
      <c r="AR17" s="26">
        <f>E17-AP17</f>
        <v>11</v>
      </c>
      <c r="AS17" s="15">
        <f t="shared" si="0"/>
        <v>0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16">
        <f t="shared" si="1"/>
        <v>1</v>
      </c>
      <c r="BP17" s="18"/>
      <c r="BQ17" s="15"/>
      <c r="BR17" s="5" t="s">
        <v>310</v>
      </c>
      <c r="BS17" s="5" t="s">
        <v>310</v>
      </c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22" t="s">
        <v>211</v>
      </c>
      <c r="CE17" s="9"/>
      <c r="CF17" s="17" t="s">
        <v>212</v>
      </c>
      <c r="CG17" s="43" t="s">
        <v>54</v>
      </c>
    </row>
    <row r="18" spans="1:85" ht="12.75" hidden="1">
      <c r="A18" s="9">
        <v>9</v>
      </c>
      <c r="B18" s="10" t="s">
        <v>232</v>
      </c>
      <c r="C18" s="14">
        <v>38</v>
      </c>
      <c r="D18" s="14">
        <v>160</v>
      </c>
      <c r="E18" s="14">
        <v>73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6"/>
      <c r="AC18" s="56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14">
        <v>55</v>
      </c>
      <c r="AQ18" s="15">
        <f>E18-AP18</f>
        <v>18</v>
      </c>
      <c r="AR18" s="26"/>
      <c r="AS18" s="15">
        <f t="shared" si="0"/>
        <v>18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16">
        <f t="shared" si="1"/>
        <v>0</v>
      </c>
      <c r="BP18" s="1"/>
      <c r="BQ18" s="15"/>
      <c r="BR18" s="5"/>
      <c r="BS18" s="5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22"/>
      <c r="CE18" s="9"/>
      <c r="CF18" s="17"/>
      <c r="CG18" s="24" t="s">
        <v>54</v>
      </c>
    </row>
    <row r="19" spans="1:85" ht="18.75">
      <c r="A19" s="77" t="s">
        <v>260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9"/>
    </row>
    <row r="20" spans="1:85" ht="12.75">
      <c r="A20" s="9">
        <v>11</v>
      </c>
      <c r="B20" s="10" t="s">
        <v>250</v>
      </c>
      <c r="C20" s="14">
        <v>21</v>
      </c>
      <c r="D20" s="14">
        <v>164</v>
      </c>
      <c r="E20" s="14">
        <v>62.1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>
        <v>62.1</v>
      </c>
      <c r="Q20" s="25">
        <v>61.1</v>
      </c>
      <c r="R20" s="14"/>
      <c r="S20" s="14">
        <v>60.4</v>
      </c>
      <c r="T20" s="14">
        <v>60.4</v>
      </c>
      <c r="U20" s="14">
        <v>60.4</v>
      </c>
      <c r="V20" s="14">
        <v>60.7</v>
      </c>
      <c r="W20" s="14">
        <v>60.7</v>
      </c>
      <c r="X20" s="14">
        <v>60.07</v>
      </c>
      <c r="Y20" s="14">
        <v>60.7</v>
      </c>
      <c r="Z20" s="14">
        <v>60.7</v>
      </c>
      <c r="AA20" s="54">
        <f>V20+1</f>
        <v>61.7</v>
      </c>
      <c r="AB20" s="56">
        <v>61.7</v>
      </c>
      <c r="AC20" s="54">
        <v>62.7</v>
      </c>
      <c r="AD20" s="54">
        <f>62.7+1</f>
        <v>63.7</v>
      </c>
      <c r="AE20" s="54">
        <f>63.7+1</f>
        <v>64.7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55</v>
      </c>
      <c r="AQ20" s="15">
        <f>E20-AP20</f>
        <v>7.100000000000001</v>
      </c>
      <c r="AR20" s="26">
        <f aca="true" t="shared" si="2" ref="AR20:AR35">E20-AE20</f>
        <v>-2.6000000000000014</v>
      </c>
      <c r="AS20" s="15">
        <f aca="true" t="shared" si="3" ref="AS20:AS38">AQ20-AR20</f>
        <v>9.700000000000003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16">
        <f aca="true" t="shared" si="4" ref="BO20:BO38">AR20/AQ20</f>
        <v>-0.36619718309859167</v>
      </c>
      <c r="BP20" s="1"/>
      <c r="BQ20" s="15"/>
      <c r="BR20" s="5" t="s">
        <v>293</v>
      </c>
      <c r="BS20" s="5" t="s">
        <v>282</v>
      </c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22"/>
      <c r="CE20" s="9" t="s">
        <v>251</v>
      </c>
      <c r="CF20" s="17" t="s">
        <v>252</v>
      </c>
      <c r="CG20" s="24">
        <v>40337</v>
      </c>
    </row>
    <row r="21" spans="1:85" ht="12.75" hidden="1">
      <c r="A21" s="9"/>
      <c r="B21" s="10" t="s">
        <v>106</v>
      </c>
      <c r="C21" s="14"/>
      <c r="D21" s="14">
        <v>165</v>
      </c>
      <c r="E21" s="14">
        <v>86</v>
      </c>
      <c r="F21" s="14">
        <v>86</v>
      </c>
      <c r="G21" s="14">
        <v>86</v>
      </c>
      <c r="H21" s="14">
        <v>86</v>
      </c>
      <c r="I21" s="14">
        <v>86</v>
      </c>
      <c r="J21" s="14">
        <v>86</v>
      </c>
      <c r="K21" s="14">
        <v>86</v>
      </c>
      <c r="L21" s="14">
        <v>86</v>
      </c>
      <c r="M21" s="14">
        <v>86</v>
      </c>
      <c r="N21" s="14">
        <v>86</v>
      </c>
      <c r="O21" s="14">
        <v>86</v>
      </c>
      <c r="P21" s="14"/>
      <c r="Q21" s="14"/>
      <c r="R21" s="25"/>
      <c r="S21" s="14"/>
      <c r="T21" s="14"/>
      <c r="U21" s="14"/>
      <c r="V21" s="14"/>
      <c r="W21" s="14"/>
      <c r="X21" s="14"/>
      <c r="Y21" s="14"/>
      <c r="Z21" s="14"/>
      <c r="AA21" s="14"/>
      <c r="AB21" s="56"/>
      <c r="AC21" s="56"/>
      <c r="AD21" s="52"/>
      <c r="AE21" s="52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76</v>
      </c>
      <c r="AQ21" s="15">
        <f>E21-AP21</f>
        <v>10</v>
      </c>
      <c r="AR21" s="26">
        <f t="shared" si="2"/>
        <v>86</v>
      </c>
      <c r="AS21" s="15">
        <f t="shared" si="3"/>
        <v>-76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16">
        <f t="shared" si="4"/>
        <v>8.6</v>
      </c>
      <c r="BP21" s="1"/>
      <c r="BQ21" s="15"/>
      <c r="BR21" s="5"/>
      <c r="BS21" s="5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22"/>
      <c r="CE21" s="9"/>
      <c r="CF21" s="9"/>
      <c r="CG21" s="23">
        <v>40310</v>
      </c>
    </row>
    <row r="22" spans="1:85" ht="12.75" hidden="1">
      <c r="A22" s="9"/>
      <c r="B22" s="10" t="s">
        <v>107</v>
      </c>
      <c r="C22" s="14">
        <v>22</v>
      </c>
      <c r="D22" s="14">
        <v>163</v>
      </c>
      <c r="E22" s="14">
        <v>64</v>
      </c>
      <c r="F22" s="14">
        <v>64</v>
      </c>
      <c r="G22" s="14">
        <v>64</v>
      </c>
      <c r="H22" s="14">
        <v>64</v>
      </c>
      <c r="I22" s="14">
        <v>64</v>
      </c>
      <c r="J22" s="14">
        <v>64</v>
      </c>
      <c r="K22" s="14">
        <v>64</v>
      </c>
      <c r="L22" s="14">
        <v>64</v>
      </c>
      <c r="M22" s="14">
        <v>64</v>
      </c>
      <c r="N22" s="14">
        <v>64</v>
      </c>
      <c r="O22" s="14">
        <v>64</v>
      </c>
      <c r="P22" s="14"/>
      <c r="Q22" s="14"/>
      <c r="R22" s="25"/>
      <c r="S22" s="14"/>
      <c r="T22" s="14"/>
      <c r="U22" s="14"/>
      <c r="V22" s="14"/>
      <c r="W22" s="14"/>
      <c r="X22" s="14"/>
      <c r="Y22" s="14"/>
      <c r="Z22" s="14"/>
      <c r="AA22" s="14"/>
      <c r="AB22" s="56"/>
      <c r="AC22" s="56"/>
      <c r="AD22" s="52"/>
      <c r="AE22" s="52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54</v>
      </c>
      <c r="AQ22" s="15">
        <f>E22-AP22</f>
        <v>10</v>
      </c>
      <c r="AR22" s="26">
        <f t="shared" si="2"/>
        <v>64</v>
      </c>
      <c r="AS22" s="15">
        <f t="shared" si="3"/>
        <v>-54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16">
        <f t="shared" si="4"/>
        <v>6.4</v>
      </c>
      <c r="BP22" s="1"/>
      <c r="BQ22" s="15"/>
      <c r="BR22" s="5" t="s">
        <v>108</v>
      </c>
      <c r="BS22" s="5" t="s">
        <v>108</v>
      </c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22" t="s">
        <v>109</v>
      </c>
      <c r="CE22" s="9"/>
      <c r="CF22" s="17" t="s">
        <v>110</v>
      </c>
      <c r="CG22" s="23">
        <v>40310</v>
      </c>
    </row>
    <row r="23" spans="1:85" ht="12.75">
      <c r="A23" s="9">
        <v>12</v>
      </c>
      <c r="B23" s="10" t="s">
        <v>286</v>
      </c>
      <c r="C23" s="14">
        <v>23</v>
      </c>
      <c r="D23" s="14">
        <v>165</v>
      </c>
      <c r="E23" s="14">
        <v>64</v>
      </c>
      <c r="F23" s="14"/>
      <c r="G23" s="14"/>
      <c r="H23" s="52"/>
      <c r="I23" s="52"/>
      <c r="J23" s="52"/>
      <c r="K23" s="52"/>
      <c r="L23" s="52"/>
      <c r="M23" s="52"/>
      <c r="N23" s="52"/>
      <c r="O23" s="14"/>
      <c r="P23" s="14"/>
      <c r="Q23" s="14"/>
      <c r="R23" s="14"/>
      <c r="S23" s="14"/>
      <c r="T23" s="14"/>
      <c r="U23" s="14">
        <v>64</v>
      </c>
      <c r="V23" s="14">
        <v>64</v>
      </c>
      <c r="W23" s="14">
        <v>64</v>
      </c>
      <c r="X23" s="25">
        <v>62.6</v>
      </c>
      <c r="Y23" s="14">
        <v>62.6</v>
      </c>
      <c r="Z23" s="14">
        <v>62.6</v>
      </c>
      <c r="AA23" s="54">
        <f>X23+1</f>
        <v>63.6</v>
      </c>
      <c r="AB23" s="56">
        <v>63.6</v>
      </c>
      <c r="AC23" s="44">
        <v>64</v>
      </c>
      <c r="AD23" s="54">
        <f>64+1</f>
        <v>65</v>
      </c>
      <c r="AE23" s="54">
        <f>65+1</f>
        <v>66</v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>
        <v>57</v>
      </c>
      <c r="AQ23" s="15">
        <f>E23-AP23</f>
        <v>7</v>
      </c>
      <c r="AR23" s="26">
        <f t="shared" si="2"/>
        <v>-2</v>
      </c>
      <c r="AS23" s="15">
        <f t="shared" si="3"/>
        <v>9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16">
        <f t="shared" si="4"/>
        <v>-0.2857142857142857</v>
      </c>
      <c r="BP23" s="18"/>
      <c r="BQ23" s="15"/>
      <c r="BR23" s="5" t="s">
        <v>289</v>
      </c>
      <c r="BS23" s="5" t="s">
        <v>289</v>
      </c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21"/>
      <c r="CE23" s="9" t="s">
        <v>287</v>
      </c>
      <c r="CF23" s="17" t="s">
        <v>288</v>
      </c>
      <c r="CG23" s="23">
        <v>40371</v>
      </c>
    </row>
    <row r="24" spans="1:85" ht="12.75" hidden="1">
      <c r="A24" s="9"/>
      <c r="B24" s="10" t="s">
        <v>296</v>
      </c>
      <c r="C24" s="14">
        <v>22</v>
      </c>
      <c r="D24" s="14">
        <v>158</v>
      </c>
      <c r="E24" s="14">
        <v>54</v>
      </c>
      <c r="F24" s="14"/>
      <c r="G24" s="14"/>
      <c r="H24" s="52"/>
      <c r="I24" s="52"/>
      <c r="J24" s="52"/>
      <c r="K24" s="52"/>
      <c r="L24" s="52"/>
      <c r="M24" s="52"/>
      <c r="N24" s="52"/>
      <c r="O24" s="14"/>
      <c r="P24" s="14"/>
      <c r="Q24" s="14"/>
      <c r="R24" s="14"/>
      <c r="S24" s="14"/>
      <c r="T24" s="14"/>
      <c r="U24" s="14"/>
      <c r="V24" s="14">
        <v>54</v>
      </c>
      <c r="W24" s="14"/>
      <c r="X24" s="14"/>
      <c r="Y24" s="14"/>
      <c r="Z24" s="14"/>
      <c r="AA24" s="14"/>
      <c r="AB24" s="56"/>
      <c r="AC24" s="56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14">
        <v>46</v>
      </c>
      <c r="AQ24" s="15">
        <f>E24-AP24</f>
        <v>8</v>
      </c>
      <c r="AR24" s="26">
        <f t="shared" si="2"/>
        <v>54</v>
      </c>
      <c r="AS24" s="15">
        <f t="shared" si="3"/>
        <v>-46</v>
      </c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16">
        <f t="shared" si="4"/>
        <v>6.75</v>
      </c>
      <c r="BP24" s="18"/>
      <c r="BQ24" s="47"/>
      <c r="BR24" s="5" t="s">
        <v>297</v>
      </c>
      <c r="BS24" s="5" t="s">
        <v>297</v>
      </c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21"/>
      <c r="CE24" s="9" t="s">
        <v>298</v>
      </c>
      <c r="CF24" s="17" t="s">
        <v>299</v>
      </c>
      <c r="CG24" s="23">
        <v>40380</v>
      </c>
    </row>
    <row r="25" spans="1:85" ht="12.75" hidden="1">
      <c r="A25" s="9"/>
      <c r="B25" s="10" t="s">
        <v>300</v>
      </c>
      <c r="C25" s="14"/>
      <c r="D25" s="14">
        <v>171</v>
      </c>
      <c r="E25" s="14">
        <v>71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25"/>
      <c r="S25" s="14"/>
      <c r="T25" s="14"/>
      <c r="U25" s="14"/>
      <c r="V25" s="14">
        <v>71</v>
      </c>
      <c r="W25" s="14">
        <v>70.5</v>
      </c>
      <c r="X25" s="14"/>
      <c r="Y25" s="14"/>
      <c r="Z25" s="14"/>
      <c r="AA25" s="14"/>
      <c r="AB25" s="56"/>
      <c r="AC25" s="56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14">
        <v>63</v>
      </c>
      <c r="AQ25" s="15">
        <f>E25-AP25</f>
        <v>8</v>
      </c>
      <c r="AR25" s="26">
        <f t="shared" si="2"/>
        <v>71</v>
      </c>
      <c r="AS25" s="15">
        <f t="shared" si="3"/>
        <v>-63</v>
      </c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16">
        <f t="shared" si="4"/>
        <v>8.875</v>
      </c>
      <c r="BP25" s="1"/>
      <c r="BQ25" s="47"/>
      <c r="BR25" s="5" t="s">
        <v>301</v>
      </c>
      <c r="BS25" s="5" t="s">
        <v>301</v>
      </c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22"/>
      <c r="CE25" s="9"/>
      <c r="CF25" s="17"/>
      <c r="CG25" s="23"/>
    </row>
    <row r="26" spans="1:85" ht="12" customHeight="1" hidden="1">
      <c r="A26" s="9">
        <v>20</v>
      </c>
      <c r="B26" s="10" t="s">
        <v>253</v>
      </c>
      <c r="C26" s="14">
        <v>24</v>
      </c>
      <c r="D26" s="14">
        <v>166</v>
      </c>
      <c r="E26" s="14">
        <v>79</v>
      </c>
      <c r="F26" s="14"/>
      <c r="G26" s="14"/>
      <c r="H26" s="14"/>
      <c r="I26" s="14"/>
      <c r="J26" s="14"/>
      <c r="K26" s="14"/>
      <c r="L26" s="14"/>
      <c r="M26" s="14"/>
      <c r="N26" s="25"/>
      <c r="O26" s="14"/>
      <c r="P26" s="14"/>
      <c r="Q26" s="25">
        <v>79</v>
      </c>
      <c r="R26" s="25">
        <v>78</v>
      </c>
      <c r="S26" s="14">
        <v>78</v>
      </c>
      <c r="T26" s="25">
        <v>75</v>
      </c>
      <c r="U26" s="14"/>
      <c r="V26" s="14"/>
      <c r="W26" s="14"/>
      <c r="X26" s="14"/>
      <c r="Y26" s="14"/>
      <c r="Z26" s="14"/>
      <c r="AA26" s="14"/>
      <c r="AB26" s="56"/>
      <c r="AC26" s="56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14">
        <v>68</v>
      </c>
      <c r="AQ26" s="15">
        <f>E26-AP26</f>
        <v>11</v>
      </c>
      <c r="AR26" s="26">
        <f t="shared" si="2"/>
        <v>79</v>
      </c>
      <c r="AS26" s="15">
        <f t="shared" si="3"/>
        <v>-68</v>
      </c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16">
        <f t="shared" si="4"/>
        <v>7.181818181818182</v>
      </c>
      <c r="BP26" s="1"/>
      <c r="BQ26" s="47"/>
      <c r="BR26" s="5" t="s">
        <v>258</v>
      </c>
      <c r="BS26" s="5" t="s">
        <v>280</v>
      </c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22" t="s">
        <v>264</v>
      </c>
      <c r="CE26" s="9" t="s">
        <v>254</v>
      </c>
      <c r="CF26" s="9" t="s">
        <v>255</v>
      </c>
      <c r="CG26" s="23">
        <v>40345</v>
      </c>
    </row>
    <row r="27" spans="1:85" ht="12.75" hidden="1">
      <c r="A27" s="9">
        <v>11</v>
      </c>
      <c r="B27" s="10" t="s">
        <v>111</v>
      </c>
      <c r="C27" s="14">
        <v>22</v>
      </c>
      <c r="D27" s="14">
        <v>174</v>
      </c>
      <c r="E27" s="14">
        <v>62</v>
      </c>
      <c r="F27" s="14">
        <v>62</v>
      </c>
      <c r="G27" s="14">
        <v>62</v>
      </c>
      <c r="H27" s="14">
        <v>62</v>
      </c>
      <c r="I27" s="14">
        <v>62</v>
      </c>
      <c r="J27" s="14">
        <v>62</v>
      </c>
      <c r="K27" s="14">
        <v>62</v>
      </c>
      <c r="L27" s="14">
        <v>62</v>
      </c>
      <c r="M27" s="14">
        <v>62</v>
      </c>
      <c r="N27" s="14">
        <v>62</v>
      </c>
      <c r="O27" s="14">
        <v>62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56"/>
      <c r="AC27" s="56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14">
        <v>53</v>
      </c>
      <c r="AQ27" s="15">
        <f>E27-AP27</f>
        <v>9</v>
      </c>
      <c r="AR27" s="26">
        <f t="shared" si="2"/>
        <v>62</v>
      </c>
      <c r="AS27" s="15">
        <f t="shared" si="3"/>
        <v>-53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16">
        <f t="shared" si="4"/>
        <v>6.888888888888889</v>
      </c>
      <c r="BP27" s="1"/>
      <c r="BQ27" s="47"/>
      <c r="BR27" s="5" t="s">
        <v>112</v>
      </c>
      <c r="BS27" s="5" t="s">
        <v>112</v>
      </c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22"/>
      <c r="CE27" s="9"/>
      <c r="CF27" s="9"/>
      <c r="CG27" s="23">
        <v>40307</v>
      </c>
    </row>
    <row r="28" spans="1:85" ht="12.75" hidden="1">
      <c r="A28" s="9">
        <v>14</v>
      </c>
      <c r="B28" s="10" t="s">
        <v>113</v>
      </c>
      <c r="C28" s="14">
        <v>27</v>
      </c>
      <c r="D28" s="14">
        <v>168</v>
      </c>
      <c r="E28" s="14">
        <v>65.1</v>
      </c>
      <c r="F28" s="14"/>
      <c r="G28" s="14"/>
      <c r="H28" s="14"/>
      <c r="I28" s="14"/>
      <c r="J28" s="14"/>
      <c r="K28" s="14"/>
      <c r="L28" s="14"/>
      <c r="M28" s="14"/>
      <c r="N28" s="14">
        <v>65</v>
      </c>
      <c r="O28" s="44">
        <v>65.1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56"/>
      <c r="AC28" s="56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14">
        <v>57</v>
      </c>
      <c r="AQ28" s="15">
        <f>E28-AP28</f>
        <v>8.099999999999994</v>
      </c>
      <c r="AR28" s="26">
        <f t="shared" si="2"/>
        <v>65.1</v>
      </c>
      <c r="AS28" s="15">
        <f t="shared" si="3"/>
        <v>-57</v>
      </c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16">
        <f t="shared" si="4"/>
        <v>8.037037037037042</v>
      </c>
      <c r="BP28" s="1"/>
      <c r="BQ28" s="47"/>
      <c r="BR28" s="5" t="s">
        <v>114</v>
      </c>
      <c r="BS28" s="5" t="s">
        <v>114</v>
      </c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22"/>
      <c r="CE28" s="9" t="s">
        <v>115</v>
      </c>
      <c r="CF28" s="9" t="s">
        <v>116</v>
      </c>
      <c r="CG28" s="23">
        <v>40330</v>
      </c>
    </row>
    <row r="29" spans="1:85" ht="12.75" hidden="1">
      <c r="A29" s="9">
        <v>15</v>
      </c>
      <c r="B29" s="10" t="s">
        <v>236</v>
      </c>
      <c r="C29" s="14">
        <v>29</v>
      </c>
      <c r="D29" s="14">
        <v>155</v>
      </c>
      <c r="E29" s="14">
        <v>52</v>
      </c>
      <c r="F29" s="14">
        <v>52</v>
      </c>
      <c r="G29" s="25">
        <v>53.5</v>
      </c>
      <c r="H29" s="14">
        <v>53.5</v>
      </c>
      <c r="I29" s="14">
        <v>53.5</v>
      </c>
      <c r="J29" s="14">
        <v>53.5</v>
      </c>
      <c r="K29" s="14">
        <v>53.5</v>
      </c>
      <c r="L29" s="14">
        <v>53.5</v>
      </c>
      <c r="M29" s="14">
        <v>53.5</v>
      </c>
      <c r="N29" s="14">
        <v>53.5</v>
      </c>
      <c r="O29" s="14">
        <v>53.5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56"/>
      <c r="AC29" s="56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14">
        <v>46</v>
      </c>
      <c r="AQ29" s="15">
        <f>E29-AP29</f>
        <v>6</v>
      </c>
      <c r="AR29" s="26">
        <f t="shared" si="2"/>
        <v>52</v>
      </c>
      <c r="AS29" s="15">
        <f t="shared" si="3"/>
        <v>-46</v>
      </c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16">
        <f t="shared" si="4"/>
        <v>8.666666666666666</v>
      </c>
      <c r="BP29" s="18">
        <f>E29</f>
        <v>52</v>
      </c>
      <c r="BQ29" s="47"/>
      <c r="BR29" s="5" t="s">
        <v>237</v>
      </c>
      <c r="BS29" s="5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21"/>
      <c r="CE29" s="9" t="s">
        <v>238</v>
      </c>
      <c r="CF29" s="17" t="s">
        <v>239</v>
      </c>
      <c r="CG29" s="23" t="s">
        <v>54</v>
      </c>
    </row>
    <row r="30" spans="1:85" ht="12.75" hidden="1">
      <c r="A30" s="9">
        <v>16</v>
      </c>
      <c r="B30" s="10" t="s">
        <v>117</v>
      </c>
      <c r="C30" s="14"/>
      <c r="D30" s="14">
        <v>167</v>
      </c>
      <c r="E30" s="14">
        <v>56</v>
      </c>
      <c r="F30" s="14">
        <v>56</v>
      </c>
      <c r="G30" s="14">
        <v>56</v>
      </c>
      <c r="H30" s="14">
        <v>56</v>
      </c>
      <c r="I30" s="14">
        <v>56</v>
      </c>
      <c r="J30" s="14">
        <v>56</v>
      </c>
      <c r="K30" s="14">
        <v>56</v>
      </c>
      <c r="L30" s="14">
        <v>56</v>
      </c>
      <c r="M30" s="14">
        <v>56</v>
      </c>
      <c r="N30" s="14">
        <v>56</v>
      </c>
      <c r="O30" s="14">
        <v>56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56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14">
        <v>48</v>
      </c>
      <c r="AQ30" s="15">
        <f>E30-AP30</f>
        <v>8</v>
      </c>
      <c r="AR30" s="26">
        <f t="shared" si="2"/>
        <v>56</v>
      </c>
      <c r="AS30" s="15">
        <f t="shared" si="3"/>
        <v>-48</v>
      </c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16">
        <f t="shared" si="4"/>
        <v>7</v>
      </c>
      <c r="BP30" s="1"/>
      <c r="BQ30" s="47"/>
      <c r="BR30" s="5" t="s">
        <v>118</v>
      </c>
      <c r="BS30" s="5" t="s">
        <v>118</v>
      </c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22"/>
      <c r="CE30" s="9"/>
      <c r="CF30" s="9" t="s">
        <v>119</v>
      </c>
      <c r="CG30" s="24">
        <v>40302</v>
      </c>
    </row>
    <row r="31" spans="1:85" ht="13.5" customHeight="1" hidden="1">
      <c r="A31" s="9">
        <v>17</v>
      </c>
      <c r="B31" s="10" t="s">
        <v>120</v>
      </c>
      <c r="C31" s="14">
        <v>27</v>
      </c>
      <c r="D31" s="14">
        <v>162</v>
      </c>
      <c r="E31" s="14">
        <v>63</v>
      </c>
      <c r="F31" s="14"/>
      <c r="G31" s="14"/>
      <c r="H31" s="14"/>
      <c r="I31" s="14"/>
      <c r="J31" s="14"/>
      <c r="K31" s="14"/>
      <c r="L31" s="14"/>
      <c r="M31" s="14"/>
      <c r="N31" s="25">
        <v>63</v>
      </c>
      <c r="O31" s="14">
        <v>63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56"/>
      <c r="AC31" s="56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14">
        <v>55</v>
      </c>
      <c r="AQ31" s="15">
        <f>E31-AP31</f>
        <v>8</v>
      </c>
      <c r="AR31" s="26">
        <f t="shared" si="2"/>
        <v>63</v>
      </c>
      <c r="AS31" s="15">
        <f t="shared" si="3"/>
        <v>-55</v>
      </c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16">
        <f t="shared" si="4"/>
        <v>7.875</v>
      </c>
      <c r="BP31" s="1"/>
      <c r="BQ31" s="47"/>
      <c r="BR31" s="5" t="s">
        <v>121</v>
      </c>
      <c r="BS31" s="5" t="s">
        <v>121</v>
      </c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22"/>
      <c r="CE31" s="9" t="s">
        <v>122</v>
      </c>
      <c r="CF31" s="9" t="s">
        <v>123</v>
      </c>
      <c r="CG31" s="24">
        <v>40318</v>
      </c>
    </row>
    <row r="32" spans="1:85" ht="12.75" hidden="1">
      <c r="A32" s="9">
        <v>18</v>
      </c>
      <c r="B32" s="10" t="s">
        <v>226</v>
      </c>
      <c r="C32" s="14">
        <v>21</v>
      </c>
      <c r="D32" s="14">
        <v>182</v>
      </c>
      <c r="E32" s="14">
        <v>66</v>
      </c>
      <c r="F32" s="14"/>
      <c r="G32" s="14"/>
      <c r="H32" s="14"/>
      <c r="I32" s="14"/>
      <c r="J32" s="14"/>
      <c r="K32" s="14"/>
      <c r="L32" s="14"/>
      <c r="M32" s="14"/>
      <c r="N32" s="25"/>
      <c r="O32" s="14"/>
      <c r="P32" s="14">
        <v>66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56"/>
      <c r="AC32" s="56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14">
        <v>58</v>
      </c>
      <c r="AQ32" s="15">
        <f>E32-AP32</f>
        <v>8</v>
      </c>
      <c r="AR32" s="26">
        <f t="shared" si="2"/>
        <v>66</v>
      </c>
      <c r="AS32" s="15">
        <f t="shared" si="3"/>
        <v>-58</v>
      </c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16">
        <f t="shared" si="4"/>
        <v>8.25</v>
      </c>
      <c r="BP32" s="1"/>
      <c r="BQ32" s="47"/>
      <c r="BR32" s="5" t="s">
        <v>227</v>
      </c>
      <c r="BS32" s="5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22"/>
      <c r="CE32" s="9"/>
      <c r="CF32" s="9"/>
      <c r="CG32" s="24"/>
    </row>
    <row r="33" spans="1:85" ht="12.75" hidden="1">
      <c r="A33" s="9">
        <v>19</v>
      </c>
      <c r="B33" s="10" t="s">
        <v>124</v>
      </c>
      <c r="C33" s="1"/>
      <c r="D33" s="14"/>
      <c r="E33" s="14">
        <v>67.7</v>
      </c>
      <c r="F33" s="14">
        <v>67.7</v>
      </c>
      <c r="G33" s="14">
        <v>67.7</v>
      </c>
      <c r="H33" s="14">
        <v>67.7</v>
      </c>
      <c r="I33" s="14">
        <v>67.7</v>
      </c>
      <c r="J33" s="14">
        <v>67.7</v>
      </c>
      <c r="K33" s="14">
        <v>67.7</v>
      </c>
      <c r="L33" s="14">
        <v>67.7</v>
      </c>
      <c r="M33" s="14">
        <v>67.7</v>
      </c>
      <c r="N33" s="14">
        <v>67.7</v>
      </c>
      <c r="O33" s="14">
        <v>67.7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56"/>
      <c r="AC33" s="56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14">
        <v>60</v>
      </c>
      <c r="AQ33" s="15">
        <f>E33-AP33</f>
        <v>7.700000000000003</v>
      </c>
      <c r="AR33" s="26">
        <f t="shared" si="2"/>
        <v>67.7</v>
      </c>
      <c r="AS33" s="15">
        <f t="shared" si="3"/>
        <v>-60</v>
      </c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16">
        <f t="shared" si="4"/>
        <v>8.792207792207789</v>
      </c>
      <c r="BP33" s="1"/>
      <c r="BQ33" s="47"/>
      <c r="BR33" s="5" t="s">
        <v>125</v>
      </c>
      <c r="BS33" s="5" t="s">
        <v>125</v>
      </c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22"/>
      <c r="CE33" s="9"/>
      <c r="CF33" s="9" t="s">
        <v>126</v>
      </c>
      <c r="CG33" s="24" t="s">
        <v>54</v>
      </c>
    </row>
    <row r="34" spans="1:85" ht="12.75">
      <c r="A34" s="9">
        <v>13</v>
      </c>
      <c r="B34" s="10" t="s">
        <v>228</v>
      </c>
      <c r="C34" s="14">
        <v>36</v>
      </c>
      <c r="D34" s="14">
        <v>163</v>
      </c>
      <c r="E34" s="14">
        <v>65</v>
      </c>
      <c r="F34" s="14"/>
      <c r="G34" s="14"/>
      <c r="H34" s="14"/>
      <c r="I34" s="14"/>
      <c r="J34" s="14"/>
      <c r="K34" s="14"/>
      <c r="L34" s="14"/>
      <c r="M34" s="14"/>
      <c r="N34" s="25"/>
      <c r="O34" s="14"/>
      <c r="P34" s="14"/>
      <c r="Q34" s="14">
        <v>65</v>
      </c>
      <c r="R34" s="25">
        <v>63</v>
      </c>
      <c r="S34" s="14">
        <v>63</v>
      </c>
      <c r="T34" s="14">
        <v>63</v>
      </c>
      <c r="U34" s="25">
        <v>61.5</v>
      </c>
      <c r="V34" s="25">
        <v>62.5</v>
      </c>
      <c r="W34" s="14">
        <v>62.5</v>
      </c>
      <c r="X34" s="14">
        <v>62.5</v>
      </c>
      <c r="Y34" s="14">
        <v>62.5</v>
      </c>
      <c r="Z34" s="14">
        <v>62.5</v>
      </c>
      <c r="AA34" s="54">
        <f>V34+1</f>
        <v>63.5</v>
      </c>
      <c r="AB34" s="56">
        <v>63.5</v>
      </c>
      <c r="AC34" s="54">
        <v>64.5</v>
      </c>
      <c r="AD34" s="54">
        <f>AC34+1</f>
        <v>65.5</v>
      </c>
      <c r="AE34" s="54">
        <f>AD34+1</f>
        <v>66.5</v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58</v>
      </c>
      <c r="AQ34" s="15">
        <f>E34-AP34</f>
        <v>7</v>
      </c>
      <c r="AR34" s="26">
        <f t="shared" si="2"/>
        <v>-1.5</v>
      </c>
      <c r="AS34" s="15">
        <f t="shared" si="3"/>
        <v>8.5</v>
      </c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16">
        <f t="shared" si="4"/>
        <v>-0.21428571428571427</v>
      </c>
      <c r="BP34" s="1"/>
      <c r="BQ34" s="15"/>
      <c r="BR34" s="5" t="s">
        <v>294</v>
      </c>
      <c r="BS34" s="5" t="s">
        <v>291</v>
      </c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22"/>
      <c r="CE34" s="9" t="s">
        <v>276</v>
      </c>
      <c r="CF34" s="9"/>
      <c r="CG34" s="43"/>
    </row>
    <row r="35" spans="1:85" ht="12.75">
      <c r="A35" s="9">
        <v>14</v>
      </c>
      <c r="B35" s="10" t="s">
        <v>278</v>
      </c>
      <c r="C35" s="14">
        <v>27</v>
      </c>
      <c r="D35" s="14">
        <v>160</v>
      </c>
      <c r="E35" s="14">
        <v>55</v>
      </c>
      <c r="F35" s="14"/>
      <c r="G35" s="14"/>
      <c r="H35" s="14"/>
      <c r="I35" s="14"/>
      <c r="J35" s="14"/>
      <c r="K35" s="14"/>
      <c r="L35" s="14"/>
      <c r="M35" s="14"/>
      <c r="N35" s="14">
        <v>55</v>
      </c>
      <c r="O35" s="14">
        <v>55</v>
      </c>
      <c r="P35" s="14">
        <v>55</v>
      </c>
      <c r="Q35" s="14"/>
      <c r="R35" s="14"/>
      <c r="S35" s="14">
        <v>54.3</v>
      </c>
      <c r="T35" s="25">
        <v>53.7</v>
      </c>
      <c r="U35" s="14">
        <v>53.7</v>
      </c>
      <c r="V35" s="14">
        <v>54</v>
      </c>
      <c r="W35" s="14">
        <v>54</v>
      </c>
      <c r="X35" s="14">
        <v>54</v>
      </c>
      <c r="Y35" s="14">
        <v>54</v>
      </c>
      <c r="Z35" s="14">
        <v>54</v>
      </c>
      <c r="AA35" s="54">
        <f>W35+1</f>
        <v>55</v>
      </c>
      <c r="AB35" s="56">
        <v>55</v>
      </c>
      <c r="AC35" s="54">
        <v>56</v>
      </c>
      <c r="AD35" s="54">
        <f>AC35+1</f>
        <v>57</v>
      </c>
      <c r="AE35" s="54">
        <f>AD35+1</f>
        <v>58</v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>
        <v>50</v>
      </c>
      <c r="AQ35" s="15">
        <f>E35-AP35</f>
        <v>5</v>
      </c>
      <c r="AR35" s="26">
        <f t="shared" si="2"/>
        <v>-3</v>
      </c>
      <c r="AS35" s="15">
        <f t="shared" si="3"/>
        <v>8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16">
        <f t="shared" si="4"/>
        <v>-0.6</v>
      </c>
      <c r="BP35" s="1"/>
      <c r="BQ35" s="15"/>
      <c r="BR35" s="5" t="s">
        <v>156</v>
      </c>
      <c r="BS35" s="5" t="s">
        <v>302</v>
      </c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22"/>
      <c r="CE35" s="9" t="s">
        <v>204</v>
      </c>
      <c r="CF35" s="9" t="s">
        <v>205</v>
      </c>
      <c r="CG35" s="23">
        <v>40319</v>
      </c>
    </row>
    <row r="36" spans="1:85" ht="12.75">
      <c r="A36" s="9">
        <v>15</v>
      </c>
      <c r="B36" s="10" t="s">
        <v>134</v>
      </c>
      <c r="C36" s="14">
        <v>23</v>
      </c>
      <c r="D36" s="14">
        <v>175</v>
      </c>
      <c r="E36" s="14">
        <v>68</v>
      </c>
      <c r="F36" s="14">
        <v>63</v>
      </c>
      <c r="G36" s="25">
        <v>62.8</v>
      </c>
      <c r="H36" s="25">
        <v>62.5</v>
      </c>
      <c r="I36" s="14">
        <v>62.5</v>
      </c>
      <c r="J36" s="25">
        <v>61</v>
      </c>
      <c r="K36" s="44">
        <v>62.2</v>
      </c>
      <c r="L36" s="14">
        <v>62.2</v>
      </c>
      <c r="M36" s="25">
        <v>61</v>
      </c>
      <c r="N36" s="14">
        <v>61</v>
      </c>
      <c r="O36" s="25">
        <v>59.2</v>
      </c>
      <c r="P36" s="14">
        <v>58.2</v>
      </c>
      <c r="Q36" s="44">
        <v>59.7</v>
      </c>
      <c r="R36" s="25">
        <v>57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>
        <v>68</v>
      </c>
      <c r="AG36" s="14"/>
      <c r="AH36" s="14"/>
      <c r="AI36" s="14"/>
      <c r="AJ36" s="14"/>
      <c r="AK36" s="14"/>
      <c r="AL36" s="14"/>
      <c r="AM36" s="14"/>
      <c r="AN36" s="14"/>
      <c r="AO36" s="14"/>
      <c r="AP36" s="14">
        <v>60</v>
      </c>
      <c r="AQ36" s="15">
        <f>E36-AP36</f>
        <v>8</v>
      </c>
      <c r="AR36" s="26">
        <f>E36-AF36</f>
        <v>0</v>
      </c>
      <c r="AS36" s="15">
        <f t="shared" si="3"/>
        <v>8</v>
      </c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16">
        <f t="shared" si="4"/>
        <v>0</v>
      </c>
      <c r="BP36" s="18">
        <f>E36</f>
        <v>68</v>
      </c>
      <c r="BQ36" s="15"/>
      <c r="BR36" s="5" t="s">
        <v>135</v>
      </c>
      <c r="BS36" s="5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21"/>
      <c r="CE36" s="9"/>
      <c r="CF36" s="17"/>
      <c r="CG36" s="24" t="s">
        <v>54</v>
      </c>
    </row>
    <row r="37" spans="1:85" ht="12.75">
      <c r="A37" s="9">
        <v>16</v>
      </c>
      <c r="B37" s="10" t="s">
        <v>67</v>
      </c>
      <c r="C37" s="14">
        <v>29</v>
      </c>
      <c r="D37" s="14">
        <v>170</v>
      </c>
      <c r="E37" s="14">
        <v>59</v>
      </c>
      <c r="F37" s="14">
        <v>59</v>
      </c>
      <c r="G37" s="14">
        <v>59</v>
      </c>
      <c r="H37" s="14">
        <v>59</v>
      </c>
      <c r="I37" s="14">
        <v>59</v>
      </c>
      <c r="J37" s="14">
        <v>59</v>
      </c>
      <c r="K37" s="14">
        <v>59</v>
      </c>
      <c r="L37" s="25">
        <v>56</v>
      </c>
      <c r="M37" s="44">
        <v>56.5</v>
      </c>
      <c r="N37" s="25">
        <v>56</v>
      </c>
      <c r="O37" s="25">
        <v>54</v>
      </c>
      <c r="P37" s="14"/>
      <c r="Q37" s="14">
        <v>55</v>
      </c>
      <c r="R37" s="14">
        <v>55</v>
      </c>
      <c r="S37" s="14">
        <v>55</v>
      </c>
      <c r="T37" s="25">
        <v>53.8</v>
      </c>
      <c r="U37" s="14">
        <v>53.8</v>
      </c>
      <c r="V37" s="14">
        <v>53.8</v>
      </c>
      <c r="W37" s="14">
        <v>53.8</v>
      </c>
      <c r="X37" s="14">
        <v>53.8</v>
      </c>
      <c r="Y37" s="14">
        <v>53.8</v>
      </c>
      <c r="Z37" s="14">
        <v>53.8</v>
      </c>
      <c r="AA37" s="54">
        <f>U37+1</f>
        <v>54.8</v>
      </c>
      <c r="AB37" s="56">
        <v>54.8</v>
      </c>
      <c r="AC37" s="54">
        <v>55.8</v>
      </c>
      <c r="AD37" s="54">
        <f>AC37+1</f>
        <v>56.8</v>
      </c>
      <c r="AE37" s="54">
        <f>AD37+1</f>
        <v>57.8</v>
      </c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>
        <v>50</v>
      </c>
      <c r="AQ37" s="15">
        <f>E37-AP37</f>
        <v>9</v>
      </c>
      <c r="AR37" s="26">
        <f>E37-AE37</f>
        <v>1.2000000000000028</v>
      </c>
      <c r="AS37" s="15">
        <f t="shared" si="3"/>
        <v>7.799999999999997</v>
      </c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16">
        <f t="shared" si="4"/>
        <v>0.13333333333333364</v>
      </c>
      <c r="BP37" s="1"/>
      <c r="BQ37" s="15"/>
      <c r="BR37" s="5" t="s">
        <v>66</v>
      </c>
      <c r="BS37" s="5" t="s">
        <v>283</v>
      </c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22"/>
      <c r="CE37" s="9" t="s">
        <v>69</v>
      </c>
      <c r="CF37" s="9" t="s">
        <v>70</v>
      </c>
      <c r="CG37" s="23">
        <v>40302</v>
      </c>
    </row>
    <row r="38" spans="1:85" ht="12.75">
      <c r="A38" s="9">
        <v>17</v>
      </c>
      <c r="B38" s="10" t="s">
        <v>127</v>
      </c>
      <c r="C38" s="14">
        <v>23</v>
      </c>
      <c r="D38" s="14">
        <v>164</v>
      </c>
      <c r="E38" s="14">
        <v>57</v>
      </c>
      <c r="F38" s="14"/>
      <c r="G38" s="14"/>
      <c r="H38" s="14"/>
      <c r="I38" s="14"/>
      <c r="J38" s="14"/>
      <c r="K38" s="14"/>
      <c r="L38" s="14"/>
      <c r="M38" s="14">
        <v>57</v>
      </c>
      <c r="N38" s="14">
        <v>57</v>
      </c>
      <c r="O38" s="14">
        <v>57</v>
      </c>
      <c r="P38" s="25">
        <v>56</v>
      </c>
      <c r="Q38" s="25">
        <v>55</v>
      </c>
      <c r="R38" s="25">
        <v>54</v>
      </c>
      <c r="S38" s="44">
        <v>55</v>
      </c>
      <c r="T38" s="14">
        <v>55</v>
      </c>
      <c r="U38" s="14">
        <v>55</v>
      </c>
      <c r="V38" s="14">
        <v>55</v>
      </c>
      <c r="W38" s="14">
        <v>55</v>
      </c>
      <c r="X38" s="25">
        <v>53</v>
      </c>
      <c r="Y38" s="14">
        <v>53</v>
      </c>
      <c r="Z38" s="14">
        <v>53</v>
      </c>
      <c r="AA38" s="54">
        <f>X38+1</f>
        <v>54</v>
      </c>
      <c r="AB38" s="56">
        <v>54</v>
      </c>
      <c r="AC38" s="54">
        <v>55</v>
      </c>
      <c r="AD38" s="54">
        <f>AC38+1</f>
        <v>56</v>
      </c>
      <c r="AE38" s="54">
        <f>AD38+1</f>
        <v>57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50</v>
      </c>
      <c r="AQ38" s="15">
        <f>E38-AP38</f>
        <v>7</v>
      </c>
      <c r="AR38" s="26">
        <f>E38-AE38</f>
        <v>0</v>
      </c>
      <c r="AS38" s="15">
        <f t="shared" si="3"/>
        <v>7</v>
      </c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16">
        <f t="shared" si="4"/>
        <v>0</v>
      </c>
      <c r="BP38" s="1"/>
      <c r="BQ38" s="15"/>
      <c r="BR38" s="5" t="s">
        <v>128</v>
      </c>
      <c r="BS38" s="5" t="s">
        <v>308</v>
      </c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22"/>
      <c r="CE38" s="9" t="s">
        <v>129</v>
      </c>
      <c r="CF38" s="9" t="s">
        <v>130</v>
      </c>
      <c r="CG38" s="43">
        <v>40311</v>
      </c>
    </row>
    <row r="39" spans="1:85" ht="18.75">
      <c r="A39" s="77" t="s">
        <v>261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9"/>
    </row>
    <row r="40" spans="1:85" ht="12.75" hidden="1">
      <c r="A40" s="9">
        <v>24</v>
      </c>
      <c r="B40" s="10" t="s">
        <v>82</v>
      </c>
      <c r="C40" s="14">
        <v>26</v>
      </c>
      <c r="D40" s="14">
        <v>168</v>
      </c>
      <c r="E40" s="14">
        <v>72.9</v>
      </c>
      <c r="F40" s="14">
        <v>71.5</v>
      </c>
      <c r="G40" s="25">
        <v>71.5</v>
      </c>
      <c r="H40" s="14">
        <v>71.5</v>
      </c>
      <c r="I40" s="14">
        <v>71.5</v>
      </c>
      <c r="J40" s="14">
        <v>71.5</v>
      </c>
      <c r="K40" s="14">
        <v>71.5</v>
      </c>
      <c r="L40" s="14">
        <v>71.5</v>
      </c>
      <c r="M40" s="14">
        <v>71.5</v>
      </c>
      <c r="N40" s="14">
        <v>71.5</v>
      </c>
      <c r="O40" s="14">
        <v>71.5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65</v>
      </c>
      <c r="AQ40" s="15">
        <f>E40-AP40</f>
        <v>7.900000000000006</v>
      </c>
      <c r="AR40" s="26">
        <f>E40-O40</f>
        <v>1.4000000000000057</v>
      </c>
      <c r="AS40" s="15">
        <f aca="true" t="shared" si="5" ref="AS40:AS49">AQ40-AR40</f>
        <v>6.5</v>
      </c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16">
        <f aca="true" t="shared" si="6" ref="BO40:BO49">AR40/AQ40</f>
        <v>0.1772151898734183</v>
      </c>
      <c r="BP40" s="1"/>
      <c r="BQ40" s="15"/>
      <c r="BR40" s="5" t="s">
        <v>83</v>
      </c>
      <c r="BS40" s="5" t="s">
        <v>83</v>
      </c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22"/>
      <c r="CE40" s="9"/>
      <c r="CF40" s="17"/>
      <c r="CG40" s="23" t="s">
        <v>54</v>
      </c>
    </row>
    <row r="41" spans="1:85" ht="12.75">
      <c r="A41" s="9">
        <v>18</v>
      </c>
      <c r="B41" s="10" t="s">
        <v>89</v>
      </c>
      <c r="C41" s="14">
        <v>29</v>
      </c>
      <c r="D41" s="14">
        <v>165</v>
      </c>
      <c r="E41" s="14">
        <v>70.1</v>
      </c>
      <c r="F41" s="14"/>
      <c r="G41" s="25"/>
      <c r="H41" s="44"/>
      <c r="I41" s="25"/>
      <c r="J41" s="25"/>
      <c r="K41" s="25"/>
      <c r="L41" s="44"/>
      <c r="M41" s="14"/>
      <c r="N41" s="14"/>
      <c r="O41" s="14"/>
      <c r="P41" s="25">
        <v>70.1</v>
      </c>
      <c r="Q41" s="25">
        <v>69</v>
      </c>
      <c r="R41" s="14">
        <v>69</v>
      </c>
      <c r="S41" s="25">
        <v>68.2</v>
      </c>
      <c r="T41" s="25">
        <v>66.95</v>
      </c>
      <c r="U41" s="44">
        <v>67.5</v>
      </c>
      <c r="V41" s="44">
        <v>66.6</v>
      </c>
      <c r="W41" s="44">
        <v>67</v>
      </c>
      <c r="X41" s="25">
        <v>66.6</v>
      </c>
      <c r="Y41" s="14">
        <v>66.6</v>
      </c>
      <c r="Z41" s="14">
        <v>66.6</v>
      </c>
      <c r="AA41" s="44">
        <v>66.7</v>
      </c>
      <c r="AB41" s="56">
        <v>67</v>
      </c>
      <c r="AC41" s="14">
        <v>67</v>
      </c>
      <c r="AD41" s="44">
        <v>67.5</v>
      </c>
      <c r="AE41" s="44">
        <v>65.9</v>
      </c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>
        <v>60</v>
      </c>
      <c r="AQ41" s="15">
        <f>E41-AP41</f>
        <v>10.099999999999994</v>
      </c>
      <c r="AR41" s="26">
        <f>E41-AE41</f>
        <v>4.199999999999989</v>
      </c>
      <c r="AS41" s="15">
        <f t="shared" si="5"/>
        <v>5.900000000000006</v>
      </c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6">
        <f t="shared" si="6"/>
        <v>0.41584158415841493</v>
      </c>
      <c r="BP41" s="18"/>
      <c r="BQ41" s="15"/>
      <c r="BR41" s="15"/>
      <c r="BS41" s="15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21"/>
      <c r="CE41" s="20"/>
      <c r="CF41" s="20"/>
      <c r="CG41" s="24">
        <v>40343</v>
      </c>
    </row>
    <row r="42" spans="1:85" ht="12.75">
      <c r="A42" s="9">
        <v>19</v>
      </c>
      <c r="B42" s="10" t="s">
        <v>94</v>
      </c>
      <c r="C42" s="14">
        <v>24</v>
      </c>
      <c r="D42" s="14">
        <v>160</v>
      </c>
      <c r="E42" s="14">
        <v>62</v>
      </c>
      <c r="F42" s="14">
        <v>62</v>
      </c>
      <c r="G42" s="14">
        <v>62</v>
      </c>
      <c r="H42" s="25">
        <v>62</v>
      </c>
      <c r="I42" s="25">
        <v>61.9</v>
      </c>
      <c r="J42" s="44">
        <v>62</v>
      </c>
      <c r="K42" s="25">
        <v>60.5</v>
      </c>
      <c r="L42" s="44">
        <v>61</v>
      </c>
      <c r="M42" s="14">
        <v>61</v>
      </c>
      <c r="N42" s="14">
        <v>61</v>
      </c>
      <c r="O42" s="14">
        <v>61</v>
      </c>
      <c r="P42" s="25">
        <v>60.8</v>
      </c>
      <c r="Q42" s="14">
        <v>60.8</v>
      </c>
      <c r="R42" s="14"/>
      <c r="S42" s="44">
        <v>61.6</v>
      </c>
      <c r="T42" s="25">
        <v>60.5</v>
      </c>
      <c r="U42" s="44">
        <v>60.8</v>
      </c>
      <c r="V42" s="44">
        <v>60.8</v>
      </c>
      <c r="W42" s="25">
        <v>60.7</v>
      </c>
      <c r="X42" s="14">
        <v>60.7</v>
      </c>
      <c r="Y42" s="14">
        <v>60.7</v>
      </c>
      <c r="Z42" s="14">
        <v>60.7</v>
      </c>
      <c r="AA42" s="44">
        <v>62</v>
      </c>
      <c r="AB42" s="56">
        <v>62</v>
      </c>
      <c r="AC42" s="44">
        <v>62.1</v>
      </c>
      <c r="AD42" s="33">
        <v>62</v>
      </c>
      <c r="AE42" s="33">
        <v>61.6</v>
      </c>
      <c r="AF42" s="33">
        <v>60.9</v>
      </c>
      <c r="AG42" s="14">
        <v>60.9</v>
      </c>
      <c r="AH42" s="14">
        <v>60.2</v>
      </c>
      <c r="AI42" s="14"/>
      <c r="AJ42" s="14">
        <v>59.7</v>
      </c>
      <c r="AK42" s="14">
        <v>59.5</v>
      </c>
      <c r="AL42" s="14"/>
      <c r="AM42" s="14"/>
      <c r="AN42" s="14"/>
      <c r="AO42" s="14"/>
      <c r="AP42" s="14">
        <v>54</v>
      </c>
      <c r="AQ42" s="15">
        <f>E42-AP42</f>
        <v>8</v>
      </c>
      <c r="AR42" s="26">
        <f>E42-AK42</f>
        <v>2.5</v>
      </c>
      <c r="AS42" s="15">
        <f t="shared" si="5"/>
        <v>5.5</v>
      </c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16">
        <f t="shared" si="6"/>
        <v>0.3125</v>
      </c>
      <c r="BP42" s="1"/>
      <c r="BQ42" s="15">
        <f>AK42-AJ42</f>
        <v>-0.20000000000000284</v>
      </c>
      <c r="BR42" s="5" t="s">
        <v>95</v>
      </c>
      <c r="BS42" s="5" t="s">
        <v>96</v>
      </c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22"/>
      <c r="CE42" s="9" t="s">
        <v>97</v>
      </c>
      <c r="CF42" s="9" t="s">
        <v>98</v>
      </c>
      <c r="CG42" s="24"/>
    </row>
    <row r="43" spans="1:85" ht="12.75" hidden="1">
      <c r="A43" s="9"/>
      <c r="B43" s="10" t="s">
        <v>272</v>
      </c>
      <c r="C43" s="14">
        <v>23</v>
      </c>
      <c r="D43" s="14">
        <v>165</v>
      </c>
      <c r="E43" s="14">
        <v>60</v>
      </c>
      <c r="F43" s="14"/>
      <c r="G43" s="14"/>
      <c r="H43" s="14"/>
      <c r="I43" s="14"/>
      <c r="J43" s="14"/>
      <c r="K43" s="14"/>
      <c r="L43" s="14"/>
      <c r="M43" s="14"/>
      <c r="N43" s="14"/>
      <c r="O43" s="44"/>
      <c r="P43" s="14"/>
      <c r="Q43" s="14"/>
      <c r="R43" s="14"/>
      <c r="S43" s="25">
        <v>60</v>
      </c>
      <c r="T43" s="14"/>
      <c r="U43" s="14"/>
      <c r="V43" s="14"/>
      <c r="W43" s="14"/>
      <c r="X43" s="14"/>
      <c r="Y43" s="14"/>
      <c r="Z43" s="14"/>
      <c r="AA43" s="14"/>
      <c r="AB43" s="56"/>
      <c r="AC43" s="56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14">
        <v>54</v>
      </c>
      <c r="AQ43" s="15">
        <f>E43-AP43</f>
        <v>6</v>
      </c>
      <c r="AR43" s="26">
        <f>E43-AE43</f>
        <v>60</v>
      </c>
      <c r="AS43" s="15">
        <f t="shared" si="5"/>
        <v>-54</v>
      </c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6">
        <f t="shared" si="6"/>
        <v>10</v>
      </c>
      <c r="BP43" s="18"/>
      <c r="BQ43" s="19"/>
      <c r="BR43" s="5" t="s">
        <v>273</v>
      </c>
      <c r="BS43" s="5" t="s">
        <v>273</v>
      </c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21"/>
      <c r="CE43" s="9" t="s">
        <v>274</v>
      </c>
      <c r="CF43" s="17"/>
      <c r="CG43" s="23">
        <v>40357</v>
      </c>
    </row>
    <row r="44" spans="1:85" ht="12.75" hidden="1">
      <c r="A44" s="9">
        <v>16</v>
      </c>
      <c r="B44" s="10" t="s">
        <v>75</v>
      </c>
      <c r="C44" s="14">
        <v>22</v>
      </c>
      <c r="D44" s="14">
        <v>164</v>
      </c>
      <c r="E44" s="14">
        <v>62</v>
      </c>
      <c r="F44" s="14">
        <v>62</v>
      </c>
      <c r="G44" s="14">
        <v>62</v>
      </c>
      <c r="H44" s="14">
        <v>62</v>
      </c>
      <c r="I44" s="14">
        <v>62</v>
      </c>
      <c r="J44" s="14">
        <v>62</v>
      </c>
      <c r="K44" s="25">
        <v>62</v>
      </c>
      <c r="L44" s="25">
        <v>61</v>
      </c>
      <c r="M44" s="25">
        <v>60</v>
      </c>
      <c r="N44" s="14">
        <v>60</v>
      </c>
      <c r="O44" s="25">
        <v>59</v>
      </c>
      <c r="P44" s="14">
        <v>59</v>
      </c>
      <c r="Q44" s="14">
        <v>59</v>
      </c>
      <c r="R44" s="25">
        <v>58</v>
      </c>
      <c r="S44" s="25">
        <v>57.5</v>
      </c>
      <c r="T44" s="14">
        <v>57.5</v>
      </c>
      <c r="U44" s="25">
        <v>57</v>
      </c>
      <c r="V44" s="25">
        <v>57</v>
      </c>
      <c r="W44" s="14">
        <v>57</v>
      </c>
      <c r="X44" s="14">
        <v>57</v>
      </c>
      <c r="Y44" s="14">
        <v>57</v>
      </c>
      <c r="Z44" s="14">
        <v>57</v>
      </c>
      <c r="AA44" s="14">
        <v>57</v>
      </c>
      <c r="AB44" s="56">
        <v>57</v>
      </c>
      <c r="AC44" s="56">
        <v>57</v>
      </c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14">
        <v>52</v>
      </c>
      <c r="AQ44" s="15">
        <f>E44-AP44</f>
        <v>10</v>
      </c>
      <c r="AR44" s="26">
        <f>E44-AE44</f>
        <v>62</v>
      </c>
      <c r="AS44" s="15">
        <f t="shared" si="5"/>
        <v>-52</v>
      </c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6">
        <f t="shared" si="6"/>
        <v>6.2</v>
      </c>
      <c r="BP44" s="1"/>
      <c r="BQ44" s="19"/>
      <c r="BR44" s="46" t="s">
        <v>303</v>
      </c>
      <c r="BS44" s="46" t="s">
        <v>303</v>
      </c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22"/>
      <c r="CE44" s="9" t="s">
        <v>76</v>
      </c>
      <c r="CF44" s="9" t="s">
        <v>77</v>
      </c>
      <c r="CG44" s="43">
        <v>40302</v>
      </c>
    </row>
    <row r="45" spans="1:85" ht="12.75" hidden="1">
      <c r="A45" s="9"/>
      <c r="B45" s="10" t="s">
        <v>187</v>
      </c>
      <c r="C45" s="14"/>
      <c r="D45" s="14">
        <v>175</v>
      </c>
      <c r="E45" s="14">
        <v>62</v>
      </c>
      <c r="F45" s="14">
        <v>62</v>
      </c>
      <c r="G45" s="25">
        <v>63</v>
      </c>
      <c r="H45" s="25">
        <v>62.7</v>
      </c>
      <c r="I45" s="25">
        <v>62</v>
      </c>
      <c r="J45" s="25">
        <v>61.9</v>
      </c>
      <c r="K45" s="14">
        <v>61.9</v>
      </c>
      <c r="L45" s="14">
        <v>61.9</v>
      </c>
      <c r="M45" s="14">
        <v>61.9</v>
      </c>
      <c r="N45" s="14">
        <v>61.9</v>
      </c>
      <c r="O45" s="14">
        <v>61.9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>
        <v>56</v>
      </c>
      <c r="AQ45" s="15">
        <f>E45-AP45</f>
        <v>6</v>
      </c>
      <c r="AR45" s="26">
        <f>E45-AE45</f>
        <v>62</v>
      </c>
      <c r="AS45" s="15">
        <f t="shared" si="5"/>
        <v>-56</v>
      </c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6">
        <f t="shared" si="6"/>
        <v>10.333333333333334</v>
      </c>
      <c r="BP45" s="18">
        <f>E45</f>
        <v>62</v>
      </c>
      <c r="BQ45" s="15"/>
      <c r="BR45" s="5" t="s">
        <v>188</v>
      </c>
      <c r="BS45" s="5" t="s">
        <v>189</v>
      </c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22" t="s">
        <v>190</v>
      </c>
      <c r="CE45" s="9"/>
      <c r="CF45" s="17"/>
      <c r="CG45" s="24" t="s">
        <v>54</v>
      </c>
    </row>
    <row r="46" spans="1:85" ht="12.75" hidden="1">
      <c r="A46" s="9"/>
      <c r="B46" s="10" t="s">
        <v>200</v>
      </c>
      <c r="C46" s="14">
        <v>25</v>
      </c>
      <c r="D46" s="14">
        <v>170</v>
      </c>
      <c r="E46" s="14">
        <v>70</v>
      </c>
      <c r="F46" s="14">
        <v>68</v>
      </c>
      <c r="G46" s="14">
        <v>68</v>
      </c>
      <c r="H46" s="14">
        <v>68</v>
      </c>
      <c r="I46" s="14">
        <v>68</v>
      </c>
      <c r="J46" s="14">
        <v>68</v>
      </c>
      <c r="K46" s="14">
        <v>68</v>
      </c>
      <c r="L46" s="14">
        <v>68</v>
      </c>
      <c r="M46" s="14">
        <v>68</v>
      </c>
      <c r="N46" s="14">
        <v>68</v>
      </c>
      <c r="O46" s="44">
        <v>70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65</v>
      </c>
      <c r="AQ46" s="15">
        <f>E46-AP46</f>
        <v>5</v>
      </c>
      <c r="AR46" s="26">
        <f>E46-AE46</f>
        <v>70</v>
      </c>
      <c r="AS46" s="15">
        <f t="shared" si="5"/>
        <v>-65</v>
      </c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6">
        <f t="shared" si="6"/>
        <v>14</v>
      </c>
      <c r="BP46" s="18">
        <f>E46</f>
        <v>70</v>
      </c>
      <c r="BQ46" s="15"/>
      <c r="BR46" s="5" t="s">
        <v>201</v>
      </c>
      <c r="BS46" s="5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21"/>
      <c r="CE46" s="9" t="s">
        <v>202</v>
      </c>
      <c r="CF46" s="17" t="s">
        <v>203</v>
      </c>
      <c r="CG46" s="24" t="s">
        <v>54</v>
      </c>
    </row>
    <row r="47" spans="1:85" ht="12.75">
      <c r="A47" s="9">
        <v>20</v>
      </c>
      <c r="B47" s="10" t="s">
        <v>366</v>
      </c>
      <c r="C47" s="14"/>
      <c r="D47" s="14">
        <v>166</v>
      </c>
      <c r="E47" s="14">
        <v>77</v>
      </c>
      <c r="F47" s="14"/>
      <c r="G47" s="14"/>
      <c r="H47" s="14"/>
      <c r="I47" s="14"/>
      <c r="J47" s="14"/>
      <c r="K47" s="14"/>
      <c r="L47" s="14"/>
      <c r="M47" s="14"/>
      <c r="N47" s="14"/>
      <c r="O47" s="4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77</v>
      </c>
      <c r="AH47" s="14"/>
      <c r="AI47" s="14"/>
      <c r="AJ47" s="14"/>
      <c r="AK47" s="14"/>
      <c r="AL47" s="14">
        <v>73</v>
      </c>
      <c r="AM47" s="14">
        <v>72.5</v>
      </c>
      <c r="AN47" s="14">
        <v>72.5</v>
      </c>
      <c r="AO47" s="88">
        <v>72.5</v>
      </c>
      <c r="AP47" s="14">
        <v>67</v>
      </c>
      <c r="AQ47" s="15">
        <v>7</v>
      </c>
      <c r="AR47" s="26">
        <v>4.5</v>
      </c>
      <c r="AS47" s="15">
        <v>2.5</v>
      </c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6"/>
      <c r="BP47" s="18"/>
      <c r="BQ47" s="15"/>
      <c r="BR47" s="5" t="s">
        <v>383</v>
      </c>
      <c r="BS47" s="5" t="s">
        <v>372</v>
      </c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21"/>
      <c r="CE47" s="9" t="s">
        <v>368</v>
      </c>
      <c r="CF47" s="17" t="s">
        <v>373</v>
      </c>
      <c r="CG47" s="43" t="s">
        <v>367</v>
      </c>
    </row>
    <row r="48" spans="1:85" ht="15.75" customHeight="1">
      <c r="A48" s="9">
        <v>21</v>
      </c>
      <c r="B48" s="10" t="s">
        <v>387</v>
      </c>
      <c r="C48" s="14">
        <v>20</v>
      </c>
      <c r="D48" s="14">
        <v>164</v>
      </c>
      <c r="E48" s="14">
        <v>58</v>
      </c>
      <c r="F48" s="14"/>
      <c r="G48" s="14"/>
      <c r="H48" s="14"/>
      <c r="I48" s="14"/>
      <c r="J48" s="14"/>
      <c r="K48" s="14"/>
      <c r="L48" s="14"/>
      <c r="M48" s="14"/>
      <c r="N48" s="14"/>
      <c r="O48" s="4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58</v>
      </c>
      <c r="AO48" s="14"/>
      <c r="AP48" s="14">
        <v>52</v>
      </c>
      <c r="AQ48" s="15">
        <v>6</v>
      </c>
      <c r="AR48" s="26"/>
      <c r="AS48" s="15">
        <v>6</v>
      </c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6"/>
      <c r="BP48" s="18"/>
      <c r="BQ48" s="15"/>
      <c r="BR48" s="5" t="s">
        <v>388</v>
      </c>
      <c r="BS48" s="5" t="s">
        <v>397</v>
      </c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21"/>
      <c r="CE48" s="9" t="s">
        <v>389</v>
      </c>
      <c r="CF48" s="73" t="s">
        <v>391</v>
      </c>
      <c r="CG48" s="43" t="s">
        <v>390</v>
      </c>
    </row>
    <row r="49" spans="1:85" ht="12.75">
      <c r="A49" s="9">
        <v>22</v>
      </c>
      <c r="B49" s="10" t="s">
        <v>84</v>
      </c>
      <c r="C49" s="14">
        <v>28</v>
      </c>
      <c r="D49" s="14">
        <v>165</v>
      </c>
      <c r="E49" s="14">
        <v>73</v>
      </c>
      <c r="F49" s="14">
        <v>71</v>
      </c>
      <c r="G49" s="25">
        <v>70</v>
      </c>
      <c r="H49" s="44">
        <v>71</v>
      </c>
      <c r="I49" s="25">
        <v>70.5</v>
      </c>
      <c r="J49" s="25">
        <v>70.5</v>
      </c>
      <c r="K49" s="25">
        <v>70</v>
      </c>
      <c r="L49" s="44">
        <v>71</v>
      </c>
      <c r="M49" s="14">
        <v>71</v>
      </c>
      <c r="N49" s="14">
        <v>71</v>
      </c>
      <c r="O49" s="44">
        <v>72</v>
      </c>
      <c r="P49" s="25">
        <v>68.6</v>
      </c>
      <c r="Q49" s="25">
        <v>67.9</v>
      </c>
      <c r="R49" s="25">
        <v>66.4</v>
      </c>
      <c r="S49" s="44">
        <v>67</v>
      </c>
      <c r="T49" s="25">
        <v>65.1</v>
      </c>
      <c r="U49" s="44">
        <v>66.5</v>
      </c>
      <c r="V49" s="44">
        <v>67.8</v>
      </c>
      <c r="W49" s="44">
        <v>68</v>
      </c>
      <c r="X49" s="14">
        <v>68</v>
      </c>
      <c r="Y49" s="25">
        <v>67.5</v>
      </c>
      <c r="Z49" s="44">
        <v>68</v>
      </c>
      <c r="AA49" s="14">
        <v>68</v>
      </c>
      <c r="AB49" s="56">
        <v>67.7</v>
      </c>
      <c r="AC49" s="14">
        <v>67.7</v>
      </c>
      <c r="AD49" s="33">
        <v>66</v>
      </c>
      <c r="AE49" s="33">
        <v>63.7</v>
      </c>
      <c r="AF49" s="44">
        <v>64.7</v>
      </c>
      <c r="AG49" s="14">
        <v>63.2</v>
      </c>
      <c r="AH49" s="14">
        <v>62.1</v>
      </c>
      <c r="AI49" s="14">
        <v>62.6</v>
      </c>
      <c r="AJ49" s="14">
        <v>64</v>
      </c>
      <c r="AK49" s="14">
        <v>63.5</v>
      </c>
      <c r="AL49" s="14"/>
      <c r="AM49" s="14"/>
      <c r="AN49" s="14"/>
      <c r="AO49" s="14"/>
      <c r="AP49" s="14">
        <v>58</v>
      </c>
      <c r="AQ49" s="15">
        <f>E49-AP49</f>
        <v>15</v>
      </c>
      <c r="AR49" s="26">
        <f>E49-AK49</f>
        <v>9.5</v>
      </c>
      <c r="AS49" s="15">
        <f t="shared" si="5"/>
        <v>5.5</v>
      </c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6">
        <f t="shared" si="6"/>
        <v>0.6333333333333333</v>
      </c>
      <c r="BP49" s="18">
        <f>E49</f>
        <v>73</v>
      </c>
      <c r="BQ49" s="15">
        <f>AK49-AJ49</f>
        <v>-0.5</v>
      </c>
      <c r="BR49" s="15" t="s">
        <v>85</v>
      </c>
      <c r="BS49" s="46" t="s">
        <v>279</v>
      </c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21" t="s">
        <v>86</v>
      </c>
      <c r="CE49" s="20" t="s">
        <v>87</v>
      </c>
      <c r="CF49" s="20" t="s">
        <v>88</v>
      </c>
      <c r="CG49" s="23" t="s">
        <v>54</v>
      </c>
    </row>
    <row r="50" spans="1:85" ht="18.75">
      <c r="A50" s="77" t="s">
        <v>262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9"/>
    </row>
    <row r="51" spans="1:85" ht="12.75" hidden="1">
      <c r="A51" s="9">
        <v>33</v>
      </c>
      <c r="B51" s="10" t="s">
        <v>195</v>
      </c>
      <c r="C51" s="14">
        <v>24</v>
      </c>
      <c r="D51" s="14">
        <v>160</v>
      </c>
      <c r="E51" s="14">
        <v>61.5</v>
      </c>
      <c r="F51" s="14"/>
      <c r="G51" s="14"/>
      <c r="H51" s="14"/>
      <c r="I51" s="14"/>
      <c r="J51" s="14"/>
      <c r="K51" s="14"/>
      <c r="L51" s="14"/>
      <c r="M51" s="25">
        <v>61.5</v>
      </c>
      <c r="N51" s="14">
        <v>61.5</v>
      </c>
      <c r="O51" s="14">
        <v>61.5</v>
      </c>
      <c r="P51" s="25">
        <v>59.6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>
        <v>55</v>
      </c>
      <c r="AQ51" s="15">
        <f>E51-AP51</f>
        <v>6.5</v>
      </c>
      <c r="AR51" s="26">
        <f>O51-P51</f>
        <v>1.8999999999999986</v>
      </c>
      <c r="AS51" s="15">
        <f aca="true" t="shared" si="7" ref="AS51:AS60">AQ51-AR51</f>
        <v>4.600000000000001</v>
      </c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16">
        <f aca="true" t="shared" si="8" ref="BO51:BO60">AR51/AQ51</f>
        <v>0.2923076923076921</v>
      </c>
      <c r="BP51" s="1"/>
      <c r="BQ51" s="15"/>
      <c r="BR51" s="5" t="s">
        <v>196</v>
      </c>
      <c r="BS51" s="5" t="s">
        <v>196</v>
      </c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22" t="s">
        <v>197</v>
      </c>
      <c r="CE51" s="9" t="s">
        <v>198</v>
      </c>
      <c r="CF51" s="9" t="s">
        <v>199</v>
      </c>
      <c r="CG51" s="24">
        <v>40316</v>
      </c>
    </row>
    <row r="52" ht="12.75" hidden="1"/>
    <row r="53" spans="1:85" ht="12.75">
      <c r="A53" s="9">
        <v>23</v>
      </c>
      <c r="B53" s="10" t="s">
        <v>267</v>
      </c>
      <c r="C53" s="14">
        <v>23</v>
      </c>
      <c r="D53" s="14">
        <v>165</v>
      </c>
      <c r="E53" s="14">
        <v>60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>
        <v>60</v>
      </c>
      <c r="S53" s="25">
        <v>59</v>
      </c>
      <c r="T53" s="25">
        <v>58</v>
      </c>
      <c r="U53" s="25">
        <v>56</v>
      </c>
      <c r="V53" s="14">
        <v>56</v>
      </c>
      <c r="W53" s="14">
        <v>56</v>
      </c>
      <c r="X53" s="14">
        <v>56</v>
      </c>
      <c r="Y53" s="14">
        <v>56</v>
      </c>
      <c r="Z53" s="33">
        <v>55.7</v>
      </c>
      <c r="AA53" s="33">
        <v>55.5</v>
      </c>
      <c r="AB53" s="56">
        <v>55.5</v>
      </c>
      <c r="AC53" s="54">
        <v>56.5</v>
      </c>
      <c r="AD53" s="54">
        <f>AC53+1</f>
        <v>57.5</v>
      </c>
      <c r="AE53" s="54">
        <f>AD53+1</f>
        <v>58.5</v>
      </c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54</v>
      </c>
      <c r="AQ53" s="15">
        <f>E53-AP53</f>
        <v>6</v>
      </c>
      <c r="AR53" s="26">
        <f>E53-AE53</f>
        <v>1.5</v>
      </c>
      <c r="AS53" s="15">
        <f>AQ53-AR53</f>
        <v>4.5</v>
      </c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16">
        <f>AR53/AQ53</f>
        <v>0.25</v>
      </c>
      <c r="BP53" s="18"/>
      <c r="BQ53" s="15"/>
      <c r="BR53" s="5" t="s">
        <v>271</v>
      </c>
      <c r="BS53" s="5" t="s">
        <v>315</v>
      </c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21"/>
      <c r="CE53" s="9"/>
      <c r="CF53" s="17" t="s">
        <v>268</v>
      </c>
      <c r="CG53" s="23">
        <v>40352</v>
      </c>
    </row>
    <row r="54" spans="1:85" ht="12.75">
      <c r="A54" s="9">
        <v>24</v>
      </c>
      <c r="B54" s="10" t="s">
        <v>146</v>
      </c>
      <c r="C54" s="14">
        <v>25</v>
      </c>
      <c r="D54" s="14">
        <v>165</v>
      </c>
      <c r="E54" s="14">
        <v>57.5</v>
      </c>
      <c r="F54" s="14">
        <v>57</v>
      </c>
      <c r="G54" s="25">
        <v>56.8</v>
      </c>
      <c r="H54" s="25">
        <v>56.8</v>
      </c>
      <c r="I54" s="25">
        <v>56.3</v>
      </c>
      <c r="J54" s="25">
        <v>55.9</v>
      </c>
      <c r="K54" s="25">
        <v>55.7</v>
      </c>
      <c r="L54" s="44">
        <v>55.9</v>
      </c>
      <c r="M54" s="25">
        <v>55.1</v>
      </c>
      <c r="N54" s="25">
        <v>54.6</v>
      </c>
      <c r="O54" s="44">
        <v>54.9</v>
      </c>
      <c r="P54" s="14"/>
      <c r="Q54" s="14"/>
      <c r="R54" s="14"/>
      <c r="S54" s="44">
        <v>55.2</v>
      </c>
      <c r="T54" s="44">
        <v>55.7</v>
      </c>
      <c r="U54" s="25">
        <v>53.9</v>
      </c>
      <c r="V54" s="25">
        <v>54.2</v>
      </c>
      <c r="W54" s="14">
        <v>54.2</v>
      </c>
      <c r="X54" s="44">
        <v>55.3</v>
      </c>
      <c r="Y54" s="25">
        <v>54.2</v>
      </c>
      <c r="Z54" s="14">
        <v>54.2</v>
      </c>
      <c r="AA54" s="33">
        <v>54.1</v>
      </c>
      <c r="AB54" s="56">
        <v>54.1</v>
      </c>
      <c r="AC54" s="54">
        <v>55.1</v>
      </c>
      <c r="AD54" s="44">
        <v>55.6</v>
      </c>
      <c r="AE54" s="54">
        <f>AD54+1</f>
        <v>56.6</v>
      </c>
      <c r="AF54" s="14">
        <v>56.6</v>
      </c>
      <c r="AG54" s="14">
        <f>56.2</f>
        <v>56.2</v>
      </c>
      <c r="AH54" s="14">
        <v>56.3</v>
      </c>
      <c r="AI54" s="14"/>
      <c r="AJ54" s="14"/>
      <c r="AK54" s="14"/>
      <c r="AL54" s="14"/>
      <c r="AM54" s="14"/>
      <c r="AN54" s="14"/>
      <c r="AO54" s="14"/>
      <c r="AP54" s="14">
        <v>53</v>
      </c>
      <c r="AQ54" s="15">
        <f>E54-AP54</f>
        <v>4.5</v>
      </c>
      <c r="AR54" s="26">
        <f>E54-AH54</f>
        <v>1.2000000000000028</v>
      </c>
      <c r="AS54" s="15">
        <f>AQ54-AR54</f>
        <v>3.299999999999997</v>
      </c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16">
        <f>AR54/AQ54</f>
        <v>0.2666666666666673</v>
      </c>
      <c r="BP54" s="18">
        <f>E54</f>
        <v>57.5</v>
      </c>
      <c r="BQ54" s="15"/>
      <c r="BR54" s="5" t="s">
        <v>311</v>
      </c>
      <c r="BS54" s="5" t="s">
        <v>357</v>
      </c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21"/>
      <c r="CE54" s="9" t="s">
        <v>147</v>
      </c>
      <c r="CF54" s="17" t="s">
        <v>148</v>
      </c>
      <c r="CG54" s="24" t="s">
        <v>54</v>
      </c>
    </row>
    <row r="55" spans="1:85" ht="12.75">
      <c r="A55" s="9">
        <v>25</v>
      </c>
      <c r="B55" s="10" t="s">
        <v>375</v>
      </c>
      <c r="C55" s="14"/>
      <c r="D55" s="14">
        <v>167</v>
      </c>
      <c r="E55" s="14">
        <v>63.5</v>
      </c>
      <c r="F55" s="14"/>
      <c r="G55" s="25"/>
      <c r="H55" s="25"/>
      <c r="I55" s="25"/>
      <c r="J55" s="25"/>
      <c r="K55" s="25"/>
      <c r="L55" s="44"/>
      <c r="M55" s="25"/>
      <c r="N55" s="25"/>
      <c r="O55" s="44"/>
      <c r="P55" s="14"/>
      <c r="Q55" s="14"/>
      <c r="R55" s="14"/>
      <c r="S55" s="44"/>
      <c r="T55" s="44"/>
      <c r="U55" s="25"/>
      <c r="V55" s="25"/>
      <c r="W55" s="14"/>
      <c r="X55" s="44"/>
      <c r="Y55" s="25"/>
      <c r="Z55" s="14"/>
      <c r="AA55" s="33"/>
      <c r="AB55" s="56"/>
      <c r="AC55" s="54"/>
      <c r="AD55" s="44"/>
      <c r="AE55" s="54"/>
      <c r="AF55" s="14"/>
      <c r="AG55" s="14"/>
      <c r="AH55" s="14"/>
      <c r="AI55" s="14"/>
      <c r="AJ55" s="14"/>
      <c r="AK55" s="14"/>
      <c r="AL55" s="14">
        <v>60.5</v>
      </c>
      <c r="AM55" s="14">
        <v>60.5</v>
      </c>
      <c r="AN55" s="14">
        <v>59.9</v>
      </c>
      <c r="AO55" s="14"/>
      <c r="AP55" s="14">
        <v>57</v>
      </c>
      <c r="AQ55" s="15">
        <v>6.5</v>
      </c>
      <c r="AR55" s="26">
        <v>2.9</v>
      </c>
      <c r="AS55" s="1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16"/>
      <c r="BP55" s="18"/>
      <c r="BQ55" s="15"/>
      <c r="BR55" s="5" t="s">
        <v>376</v>
      </c>
      <c r="BS55" s="5" t="s">
        <v>394</v>
      </c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21" t="s">
        <v>377</v>
      </c>
      <c r="CE55" s="9"/>
      <c r="CF55" s="17"/>
      <c r="CG55" s="43" t="s">
        <v>367</v>
      </c>
    </row>
    <row r="56" spans="1:85" ht="12.75">
      <c r="A56" s="9">
        <v>26</v>
      </c>
      <c r="B56" s="10" t="s">
        <v>354</v>
      </c>
      <c r="C56" s="14"/>
      <c r="D56" s="14">
        <v>160</v>
      </c>
      <c r="E56" s="14">
        <v>55</v>
      </c>
      <c r="F56" s="14"/>
      <c r="G56" s="14"/>
      <c r="H56" s="14"/>
      <c r="I56" s="14"/>
      <c r="J56" s="14"/>
      <c r="K56" s="14"/>
      <c r="L56" s="14"/>
      <c r="M56" s="14"/>
      <c r="N56" s="14"/>
      <c r="O56" s="4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>
        <v>55</v>
      </c>
      <c r="AI56" s="14"/>
      <c r="AJ56" s="14">
        <v>53.9</v>
      </c>
      <c r="AK56" s="14">
        <v>53</v>
      </c>
      <c r="AL56" s="14">
        <v>51.4</v>
      </c>
      <c r="AM56" s="14"/>
      <c r="AN56" s="14">
        <v>50.9</v>
      </c>
      <c r="AO56" s="14"/>
      <c r="AP56" s="14">
        <v>50</v>
      </c>
      <c r="AQ56" s="15">
        <v>5</v>
      </c>
      <c r="AR56" s="26">
        <v>4.1</v>
      </c>
      <c r="AS56" s="15">
        <v>0.9</v>
      </c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6">
        <f>AR56/AQ56</f>
        <v>0.82</v>
      </c>
      <c r="BP56" s="18"/>
      <c r="BQ56" s="15">
        <f>AK56-AJ56</f>
        <v>-0.8999999999999986</v>
      </c>
      <c r="BR56" s="5" t="s">
        <v>355</v>
      </c>
      <c r="BS56" s="5" t="s">
        <v>395</v>
      </c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21"/>
      <c r="CE56" s="9"/>
      <c r="CF56" s="17" t="s">
        <v>356</v>
      </c>
      <c r="CG56" s="23"/>
    </row>
    <row r="57" spans="1:85" ht="12.75" hidden="1">
      <c r="A57" s="9">
        <v>26.5</v>
      </c>
      <c r="B57" s="10" t="s">
        <v>206</v>
      </c>
      <c r="C57" s="14">
        <v>24</v>
      </c>
      <c r="D57" s="14">
        <v>166</v>
      </c>
      <c r="E57" s="14">
        <v>57</v>
      </c>
      <c r="F57" s="14">
        <v>57</v>
      </c>
      <c r="G57" s="14">
        <v>57</v>
      </c>
      <c r="H57" s="14">
        <v>57</v>
      </c>
      <c r="I57" s="14">
        <v>57</v>
      </c>
      <c r="J57" s="14">
        <v>57</v>
      </c>
      <c r="K57" s="14">
        <v>57</v>
      </c>
      <c r="L57" s="14">
        <v>57</v>
      </c>
      <c r="M57" s="14">
        <v>57</v>
      </c>
      <c r="N57" s="14">
        <v>57</v>
      </c>
      <c r="O57" s="14">
        <v>57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14">
        <v>53</v>
      </c>
      <c r="AQ57" s="15">
        <f>E57-AP57</f>
        <v>4</v>
      </c>
      <c r="AR57" s="26">
        <f>E57-AE57</f>
        <v>57</v>
      </c>
      <c r="AS57" s="15">
        <f t="shared" si="7"/>
        <v>-53</v>
      </c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16">
        <f t="shared" si="8"/>
        <v>14.25</v>
      </c>
      <c r="BP57" s="1"/>
      <c r="BQ57" s="19"/>
      <c r="BR57" s="5" t="s">
        <v>207</v>
      </c>
      <c r="BS57" s="5" t="s">
        <v>207</v>
      </c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22"/>
      <c r="CE57" s="9" t="s">
        <v>208</v>
      </c>
      <c r="CF57" s="9" t="s">
        <v>209</v>
      </c>
      <c r="CG57" s="24">
        <v>40304</v>
      </c>
    </row>
    <row r="58" spans="1:85" ht="12.75" hidden="1">
      <c r="A58" s="9">
        <v>27</v>
      </c>
      <c r="B58" s="10" t="s">
        <v>177</v>
      </c>
      <c r="C58" s="14">
        <v>26</v>
      </c>
      <c r="D58" s="14">
        <v>172</v>
      </c>
      <c r="E58" s="14">
        <v>65</v>
      </c>
      <c r="F58" s="14">
        <v>65</v>
      </c>
      <c r="G58" s="14">
        <v>65</v>
      </c>
      <c r="H58" s="14">
        <v>65</v>
      </c>
      <c r="I58" s="14">
        <v>65</v>
      </c>
      <c r="J58" s="14">
        <v>65</v>
      </c>
      <c r="K58" s="25">
        <v>64</v>
      </c>
      <c r="L58" s="25">
        <v>63.2</v>
      </c>
      <c r="M58" s="44">
        <v>63.9</v>
      </c>
      <c r="N58" s="14">
        <v>63.9</v>
      </c>
      <c r="O58" s="14">
        <v>63.9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14">
        <v>60</v>
      </c>
      <c r="AQ58" s="15">
        <f>E58-AP58</f>
        <v>5</v>
      </c>
      <c r="AR58" s="26">
        <f>E58-AE58</f>
        <v>65</v>
      </c>
      <c r="AS58" s="15">
        <f t="shared" si="7"/>
        <v>-60</v>
      </c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16">
        <f t="shared" si="8"/>
        <v>13</v>
      </c>
      <c r="BP58" s="1"/>
      <c r="BQ58" s="19"/>
      <c r="BR58" s="5" t="s">
        <v>178</v>
      </c>
      <c r="BS58" s="5" t="s">
        <v>161</v>
      </c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22"/>
      <c r="CE58" s="9" t="s">
        <v>73</v>
      </c>
      <c r="CF58" s="9" t="s">
        <v>179</v>
      </c>
      <c r="CG58" s="24">
        <v>40297</v>
      </c>
    </row>
    <row r="59" spans="1:85" ht="12.75" hidden="1">
      <c r="A59" s="9">
        <v>27.5</v>
      </c>
      <c r="B59" s="10" t="s">
        <v>149</v>
      </c>
      <c r="C59" s="14">
        <v>32</v>
      </c>
      <c r="D59" s="14">
        <v>175</v>
      </c>
      <c r="E59" s="14">
        <v>64.5</v>
      </c>
      <c r="F59" s="14">
        <v>64.5</v>
      </c>
      <c r="G59" s="14">
        <v>64.5</v>
      </c>
      <c r="H59" s="14">
        <v>64.5</v>
      </c>
      <c r="I59" s="14">
        <v>64.5</v>
      </c>
      <c r="J59" s="14">
        <v>64.5</v>
      </c>
      <c r="K59" s="14">
        <v>64.5</v>
      </c>
      <c r="L59" s="14">
        <v>64.5</v>
      </c>
      <c r="M59" s="14">
        <v>64.5</v>
      </c>
      <c r="N59" s="25">
        <v>62</v>
      </c>
      <c r="O59" s="14">
        <v>62</v>
      </c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14">
        <v>59</v>
      </c>
      <c r="AQ59" s="15">
        <f>E59-AP59</f>
        <v>5.5</v>
      </c>
      <c r="AR59" s="26">
        <f>E59-AE59</f>
        <v>64.5</v>
      </c>
      <c r="AS59" s="15">
        <f t="shared" si="7"/>
        <v>-59</v>
      </c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16">
        <f t="shared" si="8"/>
        <v>11.727272727272727</v>
      </c>
      <c r="BP59" s="1"/>
      <c r="BQ59" s="19"/>
      <c r="BR59" s="5" t="s">
        <v>150</v>
      </c>
      <c r="BS59" s="5" t="s">
        <v>150</v>
      </c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22" t="s">
        <v>151</v>
      </c>
      <c r="CE59" s="9" t="s">
        <v>152</v>
      </c>
      <c r="CF59" s="9" t="s">
        <v>153</v>
      </c>
      <c r="CG59" s="24">
        <v>40301</v>
      </c>
    </row>
    <row r="60" spans="1:85" ht="12.75" hidden="1">
      <c r="A60" s="57">
        <v>28</v>
      </c>
      <c r="B60" s="58" t="s">
        <v>168</v>
      </c>
      <c r="C60" s="59">
        <v>27</v>
      </c>
      <c r="D60" s="59">
        <v>165</v>
      </c>
      <c r="E60" s="59">
        <v>57.3</v>
      </c>
      <c r="F60" s="59">
        <v>56</v>
      </c>
      <c r="G60" s="59">
        <v>56</v>
      </c>
      <c r="H60" s="59">
        <v>56</v>
      </c>
      <c r="I60" s="59">
        <v>56</v>
      </c>
      <c r="J60" s="59">
        <v>56</v>
      </c>
      <c r="K60" s="59">
        <v>56</v>
      </c>
      <c r="L60" s="59">
        <v>56</v>
      </c>
      <c r="M60" s="59">
        <v>56</v>
      </c>
      <c r="N60" s="59">
        <v>56</v>
      </c>
      <c r="O60" s="59">
        <v>56</v>
      </c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59">
        <v>53</v>
      </c>
      <c r="AQ60" s="61">
        <f>E60-AP60</f>
        <v>4.299999999999997</v>
      </c>
      <c r="AR60" s="26">
        <f>E60-AE60</f>
        <v>57.3</v>
      </c>
      <c r="AS60" s="15">
        <f t="shared" si="7"/>
        <v>-53</v>
      </c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16">
        <f t="shared" si="8"/>
        <v>13.325581395348845</v>
      </c>
      <c r="BP60" s="63">
        <f>E60</f>
        <v>57.3</v>
      </c>
      <c r="BQ60" s="64"/>
      <c r="BR60" s="62" t="s">
        <v>169</v>
      </c>
      <c r="BS60" s="62" t="s">
        <v>170</v>
      </c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6"/>
      <c r="CE60" s="57" t="s">
        <v>171</v>
      </c>
      <c r="CF60" s="67" t="s">
        <v>172</v>
      </c>
      <c r="CG60" s="68" t="s">
        <v>54</v>
      </c>
    </row>
    <row r="61" spans="1:85" ht="18.75">
      <c r="A61" s="80" t="s">
        <v>263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2"/>
    </row>
    <row r="62" spans="1:85" ht="12.75" hidden="1">
      <c r="A62" s="9">
        <v>44</v>
      </c>
      <c r="B62" s="10" t="s">
        <v>159</v>
      </c>
      <c r="C62" s="1"/>
      <c r="D62" s="1"/>
      <c r="E62" s="14">
        <v>62.8</v>
      </c>
      <c r="F62" s="14">
        <v>62.8</v>
      </c>
      <c r="G62" s="25">
        <v>60.8</v>
      </c>
      <c r="H62" s="14">
        <v>60.8</v>
      </c>
      <c r="I62" s="14">
        <v>60.8</v>
      </c>
      <c r="J62" s="14">
        <v>60.8</v>
      </c>
      <c r="K62" s="14">
        <v>60.8</v>
      </c>
      <c r="L62" s="14">
        <v>60.8</v>
      </c>
      <c r="M62" s="14">
        <v>60.8</v>
      </c>
      <c r="N62" s="14">
        <v>60.8</v>
      </c>
      <c r="O62" s="14">
        <v>60.8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>
        <v>58</v>
      </c>
      <c r="AQ62" s="15">
        <f>E62-AP62</f>
        <v>4.799999999999997</v>
      </c>
      <c r="AR62" s="26">
        <f>E62-O62</f>
        <v>2</v>
      </c>
      <c r="AS62" s="15">
        <f>AQ62-AR62</f>
        <v>2.799999999999997</v>
      </c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16">
        <f>AR62/AQ62</f>
        <v>0.4166666666666669</v>
      </c>
      <c r="BP62" s="1"/>
      <c r="BQ62" s="15"/>
      <c r="BR62" s="5" t="s">
        <v>160</v>
      </c>
      <c r="BS62" s="5" t="s">
        <v>161</v>
      </c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22"/>
      <c r="CE62" s="9"/>
      <c r="CF62" s="17" t="s">
        <v>162</v>
      </c>
      <c r="CG62" s="43" t="s">
        <v>54</v>
      </c>
    </row>
    <row r="63" spans="1:85" ht="12.75" hidden="1">
      <c r="A63" s="9">
        <v>45</v>
      </c>
      <c r="B63" s="10" t="s">
        <v>154</v>
      </c>
      <c r="C63" s="14">
        <v>22</v>
      </c>
      <c r="D63" s="14">
        <v>170</v>
      </c>
      <c r="E63" s="14">
        <v>56</v>
      </c>
      <c r="F63" s="14">
        <v>55.7</v>
      </c>
      <c r="G63" s="25">
        <v>53.5</v>
      </c>
      <c r="H63" s="14">
        <v>53.5</v>
      </c>
      <c r="I63" s="14">
        <v>53.5</v>
      </c>
      <c r="J63" s="14">
        <v>53.5</v>
      </c>
      <c r="K63" s="14">
        <v>53.5</v>
      </c>
      <c r="L63" s="14">
        <v>53.5</v>
      </c>
      <c r="M63" s="14">
        <v>53.5</v>
      </c>
      <c r="N63" s="14">
        <v>53.5</v>
      </c>
      <c r="O63" s="14">
        <v>53.5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>
        <v>51</v>
      </c>
      <c r="AQ63" s="15">
        <f>E63-AP63</f>
        <v>5</v>
      </c>
      <c r="AR63" s="26">
        <f>E63-O63</f>
        <v>2.5</v>
      </c>
      <c r="AS63" s="15">
        <f>AQ63-AR63</f>
        <v>2.5</v>
      </c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16">
        <f>AR63/AQ63</f>
        <v>0.5</v>
      </c>
      <c r="BP63" s="1"/>
      <c r="BQ63" s="15"/>
      <c r="BR63" s="5" t="s">
        <v>155</v>
      </c>
      <c r="BS63" s="5" t="s">
        <v>156</v>
      </c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22"/>
      <c r="CE63" s="9" t="s">
        <v>157</v>
      </c>
      <c r="CF63" s="9" t="s">
        <v>158</v>
      </c>
      <c r="CG63" s="24">
        <v>40263</v>
      </c>
    </row>
    <row r="64" spans="1:85" ht="16.5" customHeight="1">
      <c r="A64" s="9">
        <v>27</v>
      </c>
      <c r="B64" s="10" t="s">
        <v>218</v>
      </c>
      <c r="C64" s="14">
        <v>25</v>
      </c>
      <c r="D64" s="14">
        <v>163</v>
      </c>
      <c r="E64" s="14">
        <v>56</v>
      </c>
      <c r="F64" s="14"/>
      <c r="G64" s="14"/>
      <c r="H64" s="14"/>
      <c r="I64" s="14"/>
      <c r="J64" s="14"/>
      <c r="K64" s="14"/>
      <c r="L64" s="14"/>
      <c r="M64" s="14"/>
      <c r="N64" s="14">
        <v>56</v>
      </c>
      <c r="O64" s="14">
        <v>56</v>
      </c>
      <c r="P64" s="14">
        <v>56</v>
      </c>
      <c r="Q64" s="14">
        <v>56</v>
      </c>
      <c r="R64" s="14">
        <v>56</v>
      </c>
      <c r="S64" s="25">
        <v>56</v>
      </c>
      <c r="T64" s="14">
        <v>56</v>
      </c>
      <c r="U64" s="14">
        <v>56</v>
      </c>
      <c r="V64" s="14">
        <v>56</v>
      </c>
      <c r="W64" s="25">
        <v>55.7</v>
      </c>
      <c r="X64" s="14">
        <v>55.7</v>
      </c>
      <c r="Y64" s="14">
        <v>55.7</v>
      </c>
      <c r="Z64" s="14">
        <v>55.7</v>
      </c>
      <c r="AA64" s="14">
        <v>55.7</v>
      </c>
      <c r="AB64" s="56">
        <v>55.7</v>
      </c>
      <c r="AC64" s="14">
        <v>55.7</v>
      </c>
      <c r="AD64" s="14">
        <v>55.7</v>
      </c>
      <c r="AE64" s="14">
        <v>55.7</v>
      </c>
      <c r="AF64" s="14">
        <v>55.7</v>
      </c>
      <c r="AG64" s="14">
        <v>55.7</v>
      </c>
      <c r="AH64" s="14"/>
      <c r="AI64" s="14"/>
      <c r="AJ64" s="14"/>
      <c r="AK64" s="14"/>
      <c r="AL64" s="14"/>
      <c r="AM64" s="14"/>
      <c r="AN64" s="14"/>
      <c r="AO64" s="14"/>
      <c r="AP64" s="14">
        <v>53</v>
      </c>
      <c r="AQ64" s="15">
        <f>E64-AP64</f>
        <v>3</v>
      </c>
      <c r="AR64" s="26">
        <f>E64-AG64</f>
        <v>0.29999999999999716</v>
      </c>
      <c r="AS64" s="15">
        <f>AQ64-AR64</f>
        <v>2.700000000000003</v>
      </c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16">
        <f>AR64/AQ64</f>
        <v>0.09999999999999905</v>
      </c>
      <c r="BP64" s="1"/>
      <c r="BQ64" s="15"/>
      <c r="BR64" s="41" t="s">
        <v>219</v>
      </c>
      <c r="BS64" s="42" t="s">
        <v>333</v>
      </c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22" t="s">
        <v>220</v>
      </c>
      <c r="CE64" s="9" t="s">
        <v>221</v>
      </c>
      <c r="CF64" s="9" t="s">
        <v>222</v>
      </c>
      <c r="CG64" s="23">
        <v>40323</v>
      </c>
    </row>
    <row r="65" spans="1:85" ht="12.75" hidden="1">
      <c r="A65" s="9"/>
      <c r="B65" s="10" t="s">
        <v>78</v>
      </c>
      <c r="C65" s="14"/>
      <c r="D65" s="14">
        <v>162</v>
      </c>
      <c r="E65" s="14">
        <v>62</v>
      </c>
      <c r="F65" s="14">
        <v>62</v>
      </c>
      <c r="G65" s="14">
        <v>62</v>
      </c>
      <c r="H65" s="14">
        <v>62</v>
      </c>
      <c r="I65" s="14">
        <v>62</v>
      </c>
      <c r="J65" s="14">
        <v>62</v>
      </c>
      <c r="K65" s="14">
        <v>62</v>
      </c>
      <c r="L65" s="14">
        <v>62</v>
      </c>
      <c r="M65" s="14">
        <v>62</v>
      </c>
      <c r="N65" s="25">
        <v>60</v>
      </c>
      <c r="O65" s="25">
        <v>57.5</v>
      </c>
      <c r="P65" s="14"/>
      <c r="Q65" s="14"/>
      <c r="R65" s="14"/>
      <c r="S65" s="25">
        <v>55</v>
      </c>
      <c r="T65" s="14"/>
      <c r="U65" s="14"/>
      <c r="V65" s="14"/>
      <c r="W65" s="14"/>
      <c r="X65" s="14"/>
      <c r="Y65" s="14"/>
      <c r="Z65" s="14"/>
      <c r="AA65" s="14"/>
      <c r="AB65" s="56"/>
      <c r="AC65" s="56"/>
      <c r="AD65" s="54"/>
      <c r="AE65" s="54"/>
      <c r="AF65" s="56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53</v>
      </c>
      <c r="AQ65" s="15">
        <f>E65-AP65</f>
        <v>9</v>
      </c>
      <c r="AR65" s="26">
        <f>E65-AE65</f>
        <v>62</v>
      </c>
      <c r="AS65" s="15">
        <f>AQ65-AR65</f>
        <v>-53</v>
      </c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16">
        <f>AR65/AQ65</f>
        <v>6.888888888888889</v>
      </c>
      <c r="BP65" s="1"/>
      <c r="BQ65" s="15"/>
      <c r="BR65" s="5" t="s">
        <v>79</v>
      </c>
      <c r="BS65" s="5" t="s">
        <v>275</v>
      </c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22" t="s">
        <v>80</v>
      </c>
      <c r="CE65" s="9"/>
      <c r="CF65" s="9" t="s">
        <v>81</v>
      </c>
      <c r="CG65" s="23">
        <v>40273</v>
      </c>
    </row>
    <row r="66" spans="1:85" ht="12.75" hidden="1">
      <c r="A66" s="9"/>
      <c r="B66" s="10" t="s">
        <v>223</v>
      </c>
      <c r="C66" s="14"/>
      <c r="D66" s="14">
        <v>172</v>
      </c>
      <c r="E66" s="14">
        <v>62</v>
      </c>
      <c r="F66" s="14"/>
      <c r="G66" s="14"/>
      <c r="H66" s="14"/>
      <c r="I66" s="14"/>
      <c r="J66" s="14"/>
      <c r="K66" s="14"/>
      <c r="L66" s="14"/>
      <c r="M66" s="14"/>
      <c r="N66" s="25">
        <v>62</v>
      </c>
      <c r="O66" s="14">
        <v>62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56"/>
      <c r="AC66" s="56"/>
      <c r="AD66" s="54"/>
      <c r="AE66" s="54"/>
      <c r="AF66" s="56"/>
      <c r="AG66" s="14"/>
      <c r="AH66" s="14"/>
      <c r="AI66" s="14"/>
      <c r="AJ66" s="14"/>
      <c r="AK66" s="14"/>
      <c r="AL66" s="14"/>
      <c r="AM66" s="14"/>
      <c r="AN66" s="14"/>
      <c r="AO66" s="14"/>
      <c r="AP66" s="14">
        <v>60</v>
      </c>
      <c r="AQ66" s="15">
        <f>E66-AP66</f>
        <v>2</v>
      </c>
      <c r="AR66" s="26">
        <f>E66-AE66</f>
        <v>62</v>
      </c>
      <c r="AS66" s="15">
        <f>AQ66-AR66</f>
        <v>-60</v>
      </c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16">
        <f>AR66/AQ66</f>
        <v>31</v>
      </c>
      <c r="BP66" s="1"/>
      <c r="BQ66" s="15"/>
      <c r="BR66" s="5" t="s">
        <v>224</v>
      </c>
      <c r="BS66" s="5" t="s">
        <v>224</v>
      </c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22"/>
      <c r="CE66" s="9" t="s">
        <v>225</v>
      </c>
      <c r="CF66" s="9"/>
      <c r="CG66" s="24">
        <v>40319</v>
      </c>
    </row>
    <row r="67" ht="12.75" hidden="1"/>
    <row r="68" spans="1:85" ht="12.75">
      <c r="A68" s="9">
        <v>28</v>
      </c>
      <c r="B68" s="70" t="s">
        <v>350</v>
      </c>
      <c r="C68" s="14">
        <v>23</v>
      </c>
      <c r="D68" s="14">
        <v>172</v>
      </c>
      <c r="E68" s="14">
        <v>56.7</v>
      </c>
      <c r="F68" s="14"/>
      <c r="G68" s="14"/>
      <c r="H68" s="14"/>
      <c r="I68" s="14"/>
      <c r="J68" s="14"/>
      <c r="K68" s="14"/>
      <c r="L68" s="25"/>
      <c r="M68" s="44"/>
      <c r="N68" s="25"/>
      <c r="O68" s="25"/>
      <c r="P68" s="14"/>
      <c r="Q68" s="14"/>
      <c r="R68" s="14"/>
      <c r="S68" s="14"/>
      <c r="T68" s="25"/>
      <c r="U68" s="14"/>
      <c r="V68" s="14"/>
      <c r="W68" s="14"/>
      <c r="X68" s="14"/>
      <c r="Y68" s="14"/>
      <c r="Z68" s="14"/>
      <c r="AA68" s="54"/>
      <c r="AB68" s="56"/>
      <c r="AC68" s="54"/>
      <c r="AD68" s="54"/>
      <c r="AE68" s="54"/>
      <c r="AF68" s="14"/>
      <c r="AG68" s="14">
        <v>56.7</v>
      </c>
      <c r="AH68" s="14">
        <v>56.2</v>
      </c>
      <c r="AI68" s="14">
        <v>55.9</v>
      </c>
      <c r="AJ68" s="14">
        <v>55</v>
      </c>
      <c r="AK68" s="14">
        <v>55.6</v>
      </c>
      <c r="AL68" s="14">
        <v>55.6</v>
      </c>
      <c r="AM68" s="14"/>
      <c r="AN68" s="14"/>
      <c r="AO68" s="87">
        <v>54.9</v>
      </c>
      <c r="AP68" s="14">
        <v>53</v>
      </c>
      <c r="AQ68" s="15">
        <f>E68-AP68</f>
        <v>3.700000000000003</v>
      </c>
      <c r="AR68" s="26">
        <f>E68-AK68</f>
        <v>1.1000000000000014</v>
      </c>
      <c r="AS68" s="15">
        <f aca="true" t="shared" si="9" ref="AS68:AS78">AQ68-AR68</f>
        <v>2.6000000000000014</v>
      </c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16">
        <f aca="true" t="shared" si="10" ref="BO68:BO76">AR68/AQ68</f>
        <v>0.2972972972972975</v>
      </c>
      <c r="BP68" s="1"/>
      <c r="BQ68" s="15">
        <f>AK68-AJ68</f>
        <v>0.6000000000000014</v>
      </c>
      <c r="BR68" s="5" t="s">
        <v>349</v>
      </c>
      <c r="BS68" s="5" t="s">
        <v>398</v>
      </c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22"/>
      <c r="CE68" s="9"/>
      <c r="CF68" s="9" t="s">
        <v>374</v>
      </c>
      <c r="CG68" s="24"/>
    </row>
    <row r="69" spans="1:85" ht="12.75">
      <c r="A69" s="9">
        <v>29</v>
      </c>
      <c r="B69" s="10" t="s">
        <v>343</v>
      </c>
      <c r="C69" s="14">
        <v>24</v>
      </c>
      <c r="D69" s="14">
        <v>153</v>
      </c>
      <c r="E69" s="14">
        <v>50</v>
      </c>
      <c r="F69" s="14"/>
      <c r="G69" s="14"/>
      <c r="H69" s="14"/>
      <c r="I69" s="14"/>
      <c r="J69" s="14"/>
      <c r="K69" s="25"/>
      <c r="L69" s="14"/>
      <c r="M69" s="25"/>
      <c r="N69" s="25"/>
      <c r="O69" s="33"/>
      <c r="P69" s="14"/>
      <c r="Q69" s="25"/>
      <c r="R69" s="14"/>
      <c r="S69" s="14"/>
      <c r="T69" s="14"/>
      <c r="U69" s="25"/>
      <c r="V69" s="25"/>
      <c r="W69" s="25"/>
      <c r="X69" s="14"/>
      <c r="Y69" s="14"/>
      <c r="Z69" s="14"/>
      <c r="AA69" s="44"/>
      <c r="AB69" s="56"/>
      <c r="AC69" s="14"/>
      <c r="AD69" s="33"/>
      <c r="AE69" s="14"/>
      <c r="AF69" s="33">
        <v>49.5</v>
      </c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47</v>
      </c>
      <c r="AQ69" s="15">
        <f>E69-AP69</f>
        <v>3</v>
      </c>
      <c r="AR69" s="26">
        <f>E69-AF69</f>
        <v>0.5</v>
      </c>
      <c r="AS69" s="15">
        <f t="shared" si="9"/>
        <v>2.5</v>
      </c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16">
        <f t="shared" si="10"/>
        <v>0.16666666666666666</v>
      </c>
      <c r="BP69" s="1"/>
      <c r="BQ69" s="15"/>
      <c r="BR69" s="5" t="s">
        <v>344</v>
      </c>
      <c r="BS69" s="5" t="s">
        <v>344</v>
      </c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22"/>
      <c r="CE69" s="9" t="s">
        <v>347</v>
      </c>
      <c r="CF69" s="9" t="s">
        <v>345</v>
      </c>
      <c r="CG69" s="24" t="s">
        <v>346</v>
      </c>
    </row>
    <row r="70" spans="1:85" ht="12.75">
      <c r="A70" s="9">
        <v>30</v>
      </c>
      <c r="B70" s="10" t="s">
        <v>318</v>
      </c>
      <c r="C70" s="14">
        <v>27</v>
      </c>
      <c r="D70" s="14">
        <v>170</v>
      </c>
      <c r="E70" s="14">
        <v>59.7</v>
      </c>
      <c r="F70" s="14">
        <v>59.7</v>
      </c>
      <c r="G70" s="14">
        <v>59.7</v>
      </c>
      <c r="H70" s="14">
        <v>59.7</v>
      </c>
      <c r="I70" s="14">
        <v>59.7</v>
      </c>
      <c r="J70" s="14">
        <v>59.7</v>
      </c>
      <c r="K70" s="25">
        <v>58.4</v>
      </c>
      <c r="L70" s="14">
        <v>58.4</v>
      </c>
      <c r="M70" s="25">
        <v>57.8</v>
      </c>
      <c r="N70" s="25">
        <v>57</v>
      </c>
      <c r="O70" s="33">
        <v>56.9</v>
      </c>
      <c r="P70" s="14">
        <v>56.9</v>
      </c>
      <c r="Q70" s="25">
        <v>56.8</v>
      </c>
      <c r="R70" s="14">
        <v>56.8</v>
      </c>
      <c r="S70" s="14">
        <v>56.8</v>
      </c>
      <c r="T70" s="14">
        <v>56.8</v>
      </c>
      <c r="U70" s="25">
        <v>56.1</v>
      </c>
      <c r="V70" s="25">
        <v>56.1</v>
      </c>
      <c r="W70" s="25">
        <v>55.8</v>
      </c>
      <c r="X70" s="14">
        <v>55.8</v>
      </c>
      <c r="Y70" s="14">
        <v>55.8</v>
      </c>
      <c r="Z70" s="14">
        <v>55.8</v>
      </c>
      <c r="AA70" s="44">
        <v>56.2</v>
      </c>
      <c r="AB70" s="56">
        <v>56.2</v>
      </c>
      <c r="AC70" s="14">
        <v>56.2</v>
      </c>
      <c r="AD70" s="33">
        <v>54.9</v>
      </c>
      <c r="AE70" s="14">
        <v>54.9</v>
      </c>
      <c r="AF70" s="33">
        <v>54.8</v>
      </c>
      <c r="AG70" s="14"/>
      <c r="AH70" s="14"/>
      <c r="AI70" s="14"/>
      <c r="AJ70" s="14"/>
      <c r="AK70" s="14"/>
      <c r="AL70" s="14"/>
      <c r="AM70" s="14"/>
      <c r="AN70" s="14"/>
      <c r="AO70" s="14"/>
      <c r="AP70" s="14">
        <v>53</v>
      </c>
      <c r="AQ70" s="15">
        <f>E70-AP70</f>
        <v>6.700000000000003</v>
      </c>
      <c r="AR70" s="26">
        <f>E70-AF70</f>
        <v>4.900000000000006</v>
      </c>
      <c r="AS70" s="15">
        <f t="shared" si="9"/>
        <v>1.7999999999999972</v>
      </c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16">
        <f t="shared" si="10"/>
        <v>0.7313432835820901</v>
      </c>
      <c r="BP70" s="1"/>
      <c r="BQ70" s="15"/>
      <c r="BR70" s="5" t="s">
        <v>143</v>
      </c>
      <c r="BS70" s="5" t="s">
        <v>329</v>
      </c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22"/>
      <c r="CE70" s="9" t="s">
        <v>144</v>
      </c>
      <c r="CF70" s="9" t="s">
        <v>145</v>
      </c>
      <c r="CG70" s="24">
        <v>40296</v>
      </c>
    </row>
    <row r="71" spans="1:85" s="69" customFormat="1" ht="12.75">
      <c r="A71" s="9">
        <v>31</v>
      </c>
      <c r="B71" s="10" t="s">
        <v>173</v>
      </c>
      <c r="C71" s="14">
        <v>23</v>
      </c>
      <c r="D71" s="14">
        <v>163</v>
      </c>
      <c r="E71" s="14">
        <v>55</v>
      </c>
      <c r="F71" s="14">
        <v>54.8</v>
      </c>
      <c r="G71" s="25">
        <v>54.5</v>
      </c>
      <c r="H71" s="25">
        <v>54.3</v>
      </c>
      <c r="I71" s="14">
        <v>54.3</v>
      </c>
      <c r="J71" s="14">
        <v>54.3</v>
      </c>
      <c r="K71" s="25">
        <v>53.5</v>
      </c>
      <c r="L71" s="14">
        <v>53.5</v>
      </c>
      <c r="M71" s="14">
        <v>53.5</v>
      </c>
      <c r="N71" s="14">
        <v>53.5</v>
      </c>
      <c r="O71" s="44">
        <v>53.7</v>
      </c>
      <c r="P71" s="14">
        <v>53.7</v>
      </c>
      <c r="Q71" s="14">
        <v>53.7</v>
      </c>
      <c r="R71" s="25">
        <v>53.5</v>
      </c>
      <c r="S71" s="14">
        <v>53.5</v>
      </c>
      <c r="T71" s="25">
        <v>52</v>
      </c>
      <c r="U71" s="14">
        <v>52</v>
      </c>
      <c r="V71" s="14">
        <v>52</v>
      </c>
      <c r="W71" s="14">
        <v>52</v>
      </c>
      <c r="X71" s="44">
        <v>53.9</v>
      </c>
      <c r="Y71" s="14">
        <v>53.9</v>
      </c>
      <c r="Z71" s="14">
        <v>53.9</v>
      </c>
      <c r="AA71" s="54">
        <f>X71+1</f>
        <v>54.9</v>
      </c>
      <c r="AB71" s="56">
        <v>54.9</v>
      </c>
      <c r="AC71" s="54">
        <v>55.9</v>
      </c>
      <c r="AD71" s="54">
        <f>AC71+1</f>
        <v>56.9</v>
      </c>
      <c r="AE71" s="25">
        <v>53.7</v>
      </c>
      <c r="AF71" s="14">
        <v>53.7</v>
      </c>
      <c r="AG71" s="14">
        <v>52.5</v>
      </c>
      <c r="AH71" s="14"/>
      <c r="AI71" s="14"/>
      <c r="AJ71" s="14"/>
      <c r="AK71" s="14"/>
      <c r="AL71" s="14"/>
      <c r="AM71" s="14"/>
      <c r="AN71" s="14"/>
      <c r="AO71" s="14"/>
      <c r="AP71" s="14">
        <v>51</v>
      </c>
      <c r="AQ71" s="15">
        <f>E71-AP71</f>
        <v>4</v>
      </c>
      <c r="AR71" s="26">
        <f>E71-AG71</f>
        <v>2.5</v>
      </c>
      <c r="AS71" s="15">
        <f t="shared" si="9"/>
        <v>1.5</v>
      </c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16">
        <f t="shared" si="10"/>
        <v>0.625</v>
      </c>
      <c r="BP71" s="18">
        <f>E71</f>
        <v>55</v>
      </c>
      <c r="BQ71" s="15"/>
      <c r="BR71" s="5" t="s">
        <v>174</v>
      </c>
      <c r="BS71" s="5" t="s">
        <v>290</v>
      </c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22"/>
      <c r="CE71" s="9" t="s">
        <v>175</v>
      </c>
      <c r="CF71" s="17" t="s">
        <v>176</v>
      </c>
      <c r="CG71" s="23" t="s">
        <v>54</v>
      </c>
    </row>
    <row r="72" spans="1:85" s="6" customFormat="1" ht="12.75">
      <c r="A72" s="9">
        <v>32</v>
      </c>
      <c r="B72" s="10" t="s">
        <v>334</v>
      </c>
      <c r="C72" s="14"/>
      <c r="D72" s="14">
        <v>177</v>
      </c>
      <c r="E72" s="14">
        <v>65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56"/>
      <c r="AC72" s="14"/>
      <c r="AD72" s="14"/>
      <c r="AE72" s="14">
        <v>65</v>
      </c>
      <c r="AF72" s="14">
        <v>65</v>
      </c>
      <c r="AG72" s="14"/>
      <c r="AH72" s="14"/>
      <c r="AI72" s="14">
        <v>62.5</v>
      </c>
      <c r="AJ72" s="14">
        <v>62.5</v>
      </c>
      <c r="AK72" s="14">
        <v>61.9</v>
      </c>
      <c r="AL72" s="14">
        <v>62.3</v>
      </c>
      <c r="AM72" s="14"/>
      <c r="AN72" s="14"/>
      <c r="AO72" s="14"/>
      <c r="AP72" s="14">
        <v>58</v>
      </c>
      <c r="AQ72" s="15">
        <f>E72-AP72</f>
        <v>7</v>
      </c>
      <c r="AR72" s="26">
        <f>E72-AK72</f>
        <v>3.1000000000000014</v>
      </c>
      <c r="AS72" s="15">
        <f>AQ72-AR72</f>
        <v>3.8999999999999986</v>
      </c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16">
        <f t="shared" si="10"/>
        <v>0.44285714285714306</v>
      </c>
      <c r="BP72" s="18"/>
      <c r="BQ72" s="15">
        <f>AK72-AJ72</f>
        <v>-0.6000000000000014</v>
      </c>
      <c r="BR72" s="5" t="s">
        <v>335</v>
      </c>
      <c r="BS72" s="5" t="s">
        <v>361</v>
      </c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22"/>
      <c r="CE72" s="9" t="s">
        <v>365</v>
      </c>
      <c r="CF72" s="17"/>
      <c r="CG72" s="43"/>
    </row>
    <row r="73" spans="1:85" s="6" customFormat="1" ht="12.75">
      <c r="A73" s="9">
        <v>33</v>
      </c>
      <c r="B73" s="10" t="s">
        <v>249</v>
      </c>
      <c r="C73" s="14">
        <v>22</v>
      </c>
      <c r="D73" s="14">
        <v>180</v>
      </c>
      <c r="E73" s="14">
        <v>85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25">
        <v>85</v>
      </c>
      <c r="Q73" s="25">
        <v>82</v>
      </c>
      <c r="R73" s="25">
        <v>80.9</v>
      </c>
      <c r="S73" s="25">
        <v>80.9</v>
      </c>
      <c r="T73" s="44">
        <v>81</v>
      </c>
      <c r="U73" s="44">
        <v>81.2</v>
      </c>
      <c r="V73" s="44">
        <v>80.7</v>
      </c>
      <c r="W73" s="14">
        <v>78.8</v>
      </c>
      <c r="X73" s="14">
        <v>78.8</v>
      </c>
      <c r="Y73" s="14">
        <v>78.8</v>
      </c>
      <c r="Z73" s="25">
        <v>77</v>
      </c>
      <c r="AA73" s="25">
        <v>76.5</v>
      </c>
      <c r="AB73" s="25">
        <v>75.7</v>
      </c>
      <c r="AC73" s="25">
        <v>74.7</v>
      </c>
      <c r="AD73" s="33">
        <v>74</v>
      </c>
      <c r="AE73" s="33">
        <v>73.8</v>
      </c>
      <c r="AF73" s="33">
        <v>72.5</v>
      </c>
      <c r="AG73" s="14">
        <v>72.5</v>
      </c>
      <c r="AH73" s="14">
        <v>72.3</v>
      </c>
      <c r="AI73" s="14"/>
      <c r="AJ73" s="14">
        <v>72.1</v>
      </c>
      <c r="AK73" s="14">
        <v>71.5</v>
      </c>
      <c r="AL73" s="14">
        <v>71.5</v>
      </c>
      <c r="AM73" s="14">
        <v>72</v>
      </c>
      <c r="AN73" s="14"/>
      <c r="AO73" s="14"/>
      <c r="AP73" s="14">
        <v>68</v>
      </c>
      <c r="AQ73" s="15">
        <f>E73-AP73</f>
        <v>17</v>
      </c>
      <c r="AR73" s="26">
        <v>13</v>
      </c>
      <c r="AS73" s="15">
        <f>AQ73-AR73</f>
        <v>4</v>
      </c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16">
        <f>AR73/AQ73</f>
        <v>0.7647058823529411</v>
      </c>
      <c r="BP73" s="1"/>
      <c r="BQ73" s="15">
        <f>AK73-AJ73</f>
        <v>-0.5999999999999943</v>
      </c>
      <c r="BR73" s="5" t="s">
        <v>327</v>
      </c>
      <c r="BS73" s="5" t="s">
        <v>351</v>
      </c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22" t="s">
        <v>369</v>
      </c>
      <c r="CE73" s="9" t="s">
        <v>365</v>
      </c>
      <c r="CF73" s="9" t="s">
        <v>265</v>
      </c>
      <c r="CG73" s="24">
        <v>40340</v>
      </c>
    </row>
    <row r="74" spans="1:85" s="6" customFormat="1" ht="12.75">
      <c r="A74" s="9">
        <v>34</v>
      </c>
      <c r="B74" s="10" t="s">
        <v>378</v>
      </c>
      <c r="C74" s="14">
        <v>27</v>
      </c>
      <c r="D74" s="14">
        <v>160</v>
      </c>
      <c r="E74" s="14">
        <v>54.3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25"/>
      <c r="Q74" s="25"/>
      <c r="R74" s="25"/>
      <c r="S74" s="25"/>
      <c r="T74" s="44"/>
      <c r="U74" s="44"/>
      <c r="V74" s="44"/>
      <c r="W74" s="14"/>
      <c r="X74" s="14"/>
      <c r="Y74" s="14"/>
      <c r="Z74" s="25"/>
      <c r="AA74" s="25"/>
      <c r="AB74" s="25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52</v>
      </c>
      <c r="AQ74" s="15">
        <f>E74-AP74</f>
        <v>2.299999999999997</v>
      </c>
      <c r="AR74" s="26"/>
      <c r="AS74" s="1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16"/>
      <c r="BP74" s="1"/>
      <c r="BQ74" s="15"/>
      <c r="BR74" s="5" t="s">
        <v>379</v>
      </c>
      <c r="BS74" s="5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22" t="s">
        <v>380</v>
      </c>
      <c r="CE74" s="9" t="s">
        <v>365</v>
      </c>
      <c r="CF74" s="9" t="s">
        <v>381</v>
      </c>
      <c r="CG74" s="24" t="s">
        <v>382</v>
      </c>
    </row>
    <row r="75" spans="1:85" s="6" customFormat="1" ht="12.75">
      <c r="A75" s="9">
        <v>35</v>
      </c>
      <c r="B75" s="10" t="s">
        <v>384</v>
      </c>
      <c r="C75" s="14">
        <v>25</v>
      </c>
      <c r="D75" s="14">
        <v>169</v>
      </c>
      <c r="E75" s="14">
        <v>59.5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25"/>
      <c r="Q75" s="25"/>
      <c r="R75" s="25"/>
      <c r="S75" s="25"/>
      <c r="T75" s="44"/>
      <c r="U75" s="44"/>
      <c r="V75" s="44"/>
      <c r="W75" s="14"/>
      <c r="X75" s="14"/>
      <c r="Y75" s="14"/>
      <c r="Z75" s="25"/>
      <c r="AA75" s="25"/>
      <c r="AB75" s="25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>
        <v>59.5</v>
      </c>
      <c r="AN75" s="14"/>
      <c r="AO75" s="86">
        <v>60</v>
      </c>
      <c r="AP75" s="14">
        <v>54</v>
      </c>
      <c r="AQ75" s="15">
        <f>E75-AP75</f>
        <v>5.5</v>
      </c>
      <c r="AR75" s="26"/>
      <c r="AS75" s="15">
        <v>5.5</v>
      </c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16"/>
      <c r="BP75" s="1"/>
      <c r="BQ75" s="15"/>
      <c r="BR75" s="5"/>
      <c r="BS75" s="5" t="s">
        <v>399</v>
      </c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22" t="s">
        <v>386</v>
      </c>
      <c r="CE75" s="9" t="s">
        <v>365</v>
      </c>
      <c r="CF75" s="9" t="s">
        <v>385</v>
      </c>
      <c r="CG75" s="24"/>
    </row>
    <row r="76" spans="1:85" ht="12.75">
      <c r="A76" s="9">
        <v>36</v>
      </c>
      <c r="B76" s="10" t="s">
        <v>266</v>
      </c>
      <c r="C76" s="14">
        <v>28</v>
      </c>
      <c r="D76" s="14">
        <v>170</v>
      </c>
      <c r="E76" s="14">
        <v>58.5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58.5</v>
      </c>
      <c r="S76" s="25">
        <v>57.7</v>
      </c>
      <c r="T76" s="44">
        <v>58</v>
      </c>
      <c r="U76" s="14">
        <v>58</v>
      </c>
      <c r="V76" s="14">
        <v>58</v>
      </c>
      <c r="W76" s="14">
        <v>58</v>
      </c>
      <c r="X76" s="25">
        <v>57.9</v>
      </c>
      <c r="Y76" s="14">
        <v>57.9</v>
      </c>
      <c r="Z76" s="44">
        <v>58</v>
      </c>
      <c r="AA76" s="44">
        <v>60</v>
      </c>
      <c r="AB76" s="56">
        <v>60</v>
      </c>
      <c r="AC76" s="33">
        <v>58</v>
      </c>
      <c r="AD76" s="33">
        <v>57.9</v>
      </c>
      <c r="AE76" s="33">
        <v>59</v>
      </c>
      <c r="AF76" s="33">
        <v>58.4</v>
      </c>
      <c r="AG76" s="14"/>
      <c r="AH76" s="14">
        <v>57.4</v>
      </c>
      <c r="AI76" s="14"/>
      <c r="AJ76" s="14"/>
      <c r="AK76" s="14"/>
      <c r="AL76" s="14"/>
      <c r="AM76" s="14">
        <v>57.8</v>
      </c>
      <c r="AN76" s="14">
        <v>57.8</v>
      </c>
      <c r="AO76" s="87">
        <v>57.7</v>
      </c>
      <c r="AP76" s="14">
        <v>56</v>
      </c>
      <c r="AQ76" s="15">
        <f>E76-AP76</f>
        <v>2.5</v>
      </c>
      <c r="AR76" s="26">
        <v>0.7</v>
      </c>
      <c r="AS76" s="15">
        <v>1.8</v>
      </c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16">
        <f t="shared" si="10"/>
        <v>0.27999999999999997</v>
      </c>
      <c r="BP76" s="1"/>
      <c r="BQ76" s="15"/>
      <c r="BR76" s="41"/>
      <c r="BS76" s="42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22"/>
      <c r="CE76" s="9"/>
      <c r="CF76" s="9"/>
      <c r="CG76" s="24"/>
    </row>
    <row r="77" spans="1:85" ht="12.75" hidden="1">
      <c r="A77" s="9">
        <v>57</v>
      </c>
      <c r="B77" s="10" t="s">
        <v>233</v>
      </c>
      <c r="C77" s="14">
        <v>27</v>
      </c>
      <c r="D77" s="14">
        <v>154</v>
      </c>
      <c r="E77" s="14">
        <v>49</v>
      </c>
      <c r="F77" s="14">
        <v>49</v>
      </c>
      <c r="G77" s="14">
        <v>49</v>
      </c>
      <c r="H77" s="25">
        <v>50</v>
      </c>
      <c r="I77" s="14">
        <v>50</v>
      </c>
      <c r="J77" s="14">
        <v>50</v>
      </c>
      <c r="K77" s="14">
        <v>50</v>
      </c>
      <c r="L77" s="14">
        <v>50</v>
      </c>
      <c r="M77" s="14">
        <v>50</v>
      </c>
      <c r="N77" s="14">
        <v>50</v>
      </c>
      <c r="O77" s="14">
        <v>50</v>
      </c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"/>
      <c r="AQ77" s="15"/>
      <c r="AR77" s="26">
        <f>E77-O77</f>
        <v>-1</v>
      </c>
      <c r="AS77" s="15">
        <f t="shared" si="9"/>
        <v>1</v>
      </c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16"/>
      <c r="BP77" s="1"/>
      <c r="BQ77" s="15"/>
      <c r="BR77" s="5" t="s">
        <v>234</v>
      </c>
      <c r="BS77" s="5" t="s">
        <v>68</v>
      </c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22" t="s">
        <v>235</v>
      </c>
      <c r="CE77" s="9"/>
      <c r="CF77" s="9"/>
      <c r="CG77" s="24">
        <v>40270</v>
      </c>
    </row>
    <row r="78" spans="1:85" ht="15.75" customHeight="1" hidden="1">
      <c r="A78" s="9">
        <v>58</v>
      </c>
      <c r="B78" s="10" t="s">
        <v>136</v>
      </c>
      <c r="C78" s="14"/>
      <c r="D78" s="14">
        <v>173</v>
      </c>
      <c r="E78" s="14">
        <v>63</v>
      </c>
      <c r="F78" s="14">
        <v>63.2</v>
      </c>
      <c r="G78" s="25">
        <v>62.7</v>
      </c>
      <c r="H78" s="25">
        <v>62</v>
      </c>
      <c r="I78" s="14">
        <v>62</v>
      </c>
      <c r="J78" s="25">
        <v>59.999</v>
      </c>
      <c r="K78" s="14">
        <v>59.9</v>
      </c>
      <c r="L78" s="14">
        <v>59.9</v>
      </c>
      <c r="M78" s="14">
        <v>59.9</v>
      </c>
      <c r="N78" s="14">
        <v>59.9</v>
      </c>
      <c r="O78" s="14">
        <v>59.9</v>
      </c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59</v>
      </c>
      <c r="AQ78" s="15">
        <f>E78-AP78</f>
        <v>4</v>
      </c>
      <c r="AR78" s="26">
        <f>E78-O78</f>
        <v>3.1000000000000014</v>
      </c>
      <c r="AS78" s="47">
        <f t="shared" si="9"/>
        <v>0.8999999999999986</v>
      </c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16">
        <f>AR78/AQ78</f>
        <v>0.7750000000000004</v>
      </c>
      <c r="BP78" s="18">
        <f>E78</f>
        <v>63</v>
      </c>
      <c r="BQ78" s="15"/>
      <c r="BR78" s="5" t="s">
        <v>137</v>
      </c>
      <c r="BS78" s="5" t="s">
        <v>138</v>
      </c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22"/>
      <c r="CE78" s="9"/>
      <c r="CF78" s="17"/>
      <c r="CG78" s="24" t="s">
        <v>54</v>
      </c>
    </row>
    <row r="79" spans="1:85" ht="12.75">
      <c r="A79" s="34"/>
      <c r="B79" s="39" t="s">
        <v>240</v>
      </c>
      <c r="C79" s="35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  <c r="AR79" s="37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8"/>
      <c r="BP79" s="36"/>
      <c r="BQ79" s="36"/>
      <c r="BR79" s="36"/>
      <c r="BS79" s="36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</row>
    <row r="80" spans="1:85" ht="12.75">
      <c r="A80" s="9">
        <v>1</v>
      </c>
      <c r="B80" s="10" t="s">
        <v>241</v>
      </c>
      <c r="C80" s="14">
        <v>24</v>
      </c>
      <c r="D80" s="14">
        <v>165</v>
      </c>
      <c r="E80" s="14">
        <v>61.5</v>
      </c>
      <c r="F80" s="14">
        <v>60</v>
      </c>
      <c r="G80" s="25">
        <v>60.7</v>
      </c>
      <c r="H80" s="25">
        <v>60</v>
      </c>
      <c r="I80" s="44">
        <v>61</v>
      </c>
      <c r="J80" s="25">
        <v>60</v>
      </c>
      <c r="K80" s="25">
        <v>59.5</v>
      </c>
      <c r="L80" s="25">
        <v>59.2</v>
      </c>
      <c r="M80" s="25">
        <v>59</v>
      </c>
      <c r="N80" s="25">
        <v>58.4</v>
      </c>
      <c r="O80" s="25">
        <v>57.8</v>
      </c>
      <c r="P80" s="25">
        <v>56.7</v>
      </c>
      <c r="Q80" s="25"/>
      <c r="R80" s="25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>
        <v>57</v>
      </c>
      <c r="AQ80" s="15">
        <f>E80-AP80</f>
        <v>4.5</v>
      </c>
      <c r="AR80" s="26">
        <f>E80-P80</f>
        <v>4.799999999999997</v>
      </c>
      <c r="AS80" s="15">
        <f aca="true" t="shared" si="11" ref="AS80:AS86">AQ80-AR80</f>
        <v>-0.29999999999999716</v>
      </c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16">
        <f aca="true" t="shared" si="12" ref="BO80:BO86">AR80/AQ80</f>
        <v>1.066666666666666</v>
      </c>
      <c r="BP80" s="18">
        <f>E80</f>
        <v>61.5</v>
      </c>
      <c r="BQ80" s="15"/>
      <c r="BR80" s="5" t="s">
        <v>242</v>
      </c>
      <c r="BS80" s="5" t="s">
        <v>243</v>
      </c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21">
        <v>59</v>
      </c>
      <c r="CE80" s="9" t="s">
        <v>244</v>
      </c>
      <c r="CF80" s="17" t="s">
        <v>245</v>
      </c>
      <c r="CG80" s="24" t="s">
        <v>54</v>
      </c>
    </row>
    <row r="81" spans="1:85" ht="12.75">
      <c r="A81" s="9">
        <v>2</v>
      </c>
      <c r="B81" s="10" t="s">
        <v>163</v>
      </c>
      <c r="C81" s="14">
        <v>27</v>
      </c>
      <c r="D81" s="14">
        <v>173</v>
      </c>
      <c r="E81" s="14">
        <v>59</v>
      </c>
      <c r="F81" s="14">
        <v>59</v>
      </c>
      <c r="G81" s="14">
        <v>59</v>
      </c>
      <c r="H81" s="14">
        <v>58.5</v>
      </c>
      <c r="I81" s="14">
        <v>58.5</v>
      </c>
      <c r="J81" s="14">
        <v>58.5</v>
      </c>
      <c r="K81" s="14">
        <v>58.5</v>
      </c>
      <c r="L81" s="25">
        <v>57.3</v>
      </c>
      <c r="M81" s="14">
        <v>57.3</v>
      </c>
      <c r="N81" s="14">
        <v>57.3</v>
      </c>
      <c r="O81" s="14">
        <v>57.3</v>
      </c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57.5</v>
      </c>
      <c r="AQ81" s="15">
        <f>E81-AP81</f>
        <v>1.5</v>
      </c>
      <c r="AR81" s="26">
        <f>E81-O81</f>
        <v>1.7000000000000028</v>
      </c>
      <c r="AS81" s="15">
        <f t="shared" si="11"/>
        <v>-0.20000000000000284</v>
      </c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16">
        <f t="shared" si="12"/>
        <v>1.1333333333333353</v>
      </c>
      <c r="BP81" s="1"/>
      <c r="BQ81" s="15"/>
      <c r="BR81" s="5" t="s">
        <v>164</v>
      </c>
      <c r="BS81" s="5" t="s">
        <v>165</v>
      </c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22"/>
      <c r="CE81" s="9" t="s">
        <v>166</v>
      </c>
      <c r="CF81" s="9" t="s">
        <v>167</v>
      </c>
      <c r="CG81" s="24">
        <v>40274</v>
      </c>
    </row>
    <row r="82" spans="1:85" ht="12.75">
      <c r="A82" s="9">
        <v>4</v>
      </c>
      <c r="B82" s="10" t="s">
        <v>180</v>
      </c>
      <c r="C82" s="14">
        <v>21</v>
      </c>
      <c r="D82" s="14">
        <v>162</v>
      </c>
      <c r="E82" s="14">
        <v>54</v>
      </c>
      <c r="F82" s="14">
        <v>54</v>
      </c>
      <c r="G82" s="14">
        <v>54</v>
      </c>
      <c r="H82" s="14">
        <v>54</v>
      </c>
      <c r="I82" s="25">
        <v>53</v>
      </c>
      <c r="J82" s="14">
        <v>53</v>
      </c>
      <c r="K82" s="14">
        <v>53</v>
      </c>
      <c r="L82" s="14">
        <v>53</v>
      </c>
      <c r="M82" s="25">
        <v>52</v>
      </c>
      <c r="N82" s="14">
        <v>52</v>
      </c>
      <c r="O82" s="44">
        <v>53</v>
      </c>
      <c r="P82" s="25">
        <v>52</v>
      </c>
      <c r="Q82" s="14">
        <v>52</v>
      </c>
      <c r="R82" s="14">
        <v>52</v>
      </c>
      <c r="S82" s="14">
        <v>52</v>
      </c>
      <c r="T82" s="25">
        <v>51</v>
      </c>
      <c r="U82" s="14"/>
      <c r="V82" s="14"/>
      <c r="W82" s="83" t="s">
        <v>317</v>
      </c>
      <c r="X82" s="84"/>
      <c r="Y82" s="84"/>
      <c r="Z82" s="84"/>
      <c r="AA82" s="85"/>
      <c r="AB82" s="55"/>
      <c r="AC82" s="55"/>
      <c r="AD82" s="55"/>
      <c r="AE82" s="55"/>
      <c r="AF82" s="55"/>
      <c r="AG82" s="14"/>
      <c r="AH82" s="14"/>
      <c r="AI82" s="14"/>
      <c r="AJ82" s="14"/>
      <c r="AK82" s="14"/>
      <c r="AL82" s="14"/>
      <c r="AM82" s="14"/>
      <c r="AN82" s="14"/>
      <c r="AO82" s="14"/>
      <c r="AP82" s="14">
        <v>51</v>
      </c>
      <c r="AQ82" s="15">
        <f>E82-AP82</f>
        <v>3</v>
      </c>
      <c r="AR82" s="26">
        <f>E82-T82</f>
        <v>3</v>
      </c>
      <c r="AS82" s="15">
        <f t="shared" si="11"/>
        <v>0</v>
      </c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16">
        <f t="shared" si="12"/>
        <v>1</v>
      </c>
      <c r="BP82" s="1"/>
      <c r="BQ82" s="15"/>
      <c r="BR82" s="5" t="s">
        <v>181</v>
      </c>
      <c r="BS82" s="5" t="s">
        <v>281</v>
      </c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22"/>
      <c r="CE82" s="9" t="s">
        <v>182</v>
      </c>
      <c r="CF82" s="9" t="s">
        <v>183</v>
      </c>
      <c r="CG82" s="24">
        <v>40263</v>
      </c>
    </row>
    <row r="83" spans="1:85" ht="12.75">
      <c r="A83" s="9">
        <v>5</v>
      </c>
      <c r="B83" s="10" t="s">
        <v>213</v>
      </c>
      <c r="C83" s="14">
        <v>25</v>
      </c>
      <c r="D83" s="14">
        <v>172</v>
      </c>
      <c r="E83" s="14">
        <v>55</v>
      </c>
      <c r="F83" s="14"/>
      <c r="G83" s="14"/>
      <c r="H83" s="14"/>
      <c r="I83" s="14"/>
      <c r="J83" s="14"/>
      <c r="K83" s="14"/>
      <c r="L83" s="14"/>
      <c r="M83" s="14"/>
      <c r="N83" s="14">
        <v>55</v>
      </c>
      <c r="O83" s="25">
        <v>54</v>
      </c>
      <c r="P83" s="14">
        <v>54</v>
      </c>
      <c r="Q83" s="14">
        <v>54</v>
      </c>
      <c r="R83" s="14">
        <v>54</v>
      </c>
      <c r="S83" s="14">
        <v>54</v>
      </c>
      <c r="T83" s="14">
        <v>52</v>
      </c>
      <c r="U83" s="25">
        <v>50</v>
      </c>
      <c r="V83" s="25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>
        <v>52</v>
      </c>
      <c r="AQ83" s="15">
        <f>E83-AP83</f>
        <v>3</v>
      </c>
      <c r="AR83" s="26">
        <f>E83-U83</f>
        <v>5</v>
      </c>
      <c r="AS83" s="15">
        <f t="shared" si="11"/>
        <v>-2</v>
      </c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16">
        <f t="shared" si="12"/>
        <v>1.6666666666666667</v>
      </c>
      <c r="BP83" s="1"/>
      <c r="BQ83" s="15"/>
      <c r="BR83" s="5" t="s">
        <v>214</v>
      </c>
      <c r="BS83" s="5" t="s">
        <v>215</v>
      </c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22"/>
      <c r="CE83" s="9" t="s">
        <v>216</v>
      </c>
      <c r="CF83" s="9" t="s">
        <v>217</v>
      </c>
      <c r="CG83" s="24">
        <v>40322</v>
      </c>
    </row>
    <row r="84" spans="1:85" ht="12.75">
      <c r="A84" s="9">
        <v>6</v>
      </c>
      <c r="B84" s="10" t="s">
        <v>139</v>
      </c>
      <c r="C84" s="14">
        <v>34</v>
      </c>
      <c r="D84" s="14">
        <v>165</v>
      </c>
      <c r="E84" s="14">
        <v>59.7</v>
      </c>
      <c r="F84" s="14">
        <v>59</v>
      </c>
      <c r="G84" s="25">
        <v>59.7</v>
      </c>
      <c r="H84" s="25">
        <v>59.7</v>
      </c>
      <c r="I84" s="25">
        <v>58.7</v>
      </c>
      <c r="J84" s="25">
        <v>58.5</v>
      </c>
      <c r="K84" s="14">
        <v>58.5</v>
      </c>
      <c r="L84" s="25">
        <v>58.4</v>
      </c>
      <c r="M84" s="25">
        <v>58</v>
      </c>
      <c r="N84" s="25">
        <v>57.6</v>
      </c>
      <c r="O84" s="33">
        <v>56.6</v>
      </c>
      <c r="P84" s="25">
        <v>56.4</v>
      </c>
      <c r="Q84" s="25">
        <v>56</v>
      </c>
      <c r="R84" s="25">
        <v>55.6</v>
      </c>
      <c r="S84" s="14">
        <v>55</v>
      </c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55</v>
      </c>
      <c r="AQ84" s="15">
        <f>E84-AP84</f>
        <v>4.700000000000003</v>
      </c>
      <c r="AR84" s="26">
        <f>E84-S84</f>
        <v>4.700000000000003</v>
      </c>
      <c r="AS84" s="15">
        <f t="shared" si="11"/>
        <v>0</v>
      </c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16">
        <f t="shared" si="12"/>
        <v>1</v>
      </c>
      <c r="BP84" s="18">
        <f>E84</f>
        <v>59.7</v>
      </c>
      <c r="BQ84" s="15"/>
      <c r="BR84" s="5" t="s">
        <v>140</v>
      </c>
      <c r="BS84" s="40" t="s">
        <v>269</v>
      </c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21"/>
      <c r="CE84" s="9" t="s">
        <v>141</v>
      </c>
      <c r="CF84" s="17" t="s">
        <v>142</v>
      </c>
      <c r="CG84" s="24" t="s">
        <v>54</v>
      </c>
    </row>
    <row r="85" spans="1:85" ht="12.75">
      <c r="A85" s="9">
        <v>7</v>
      </c>
      <c r="B85" s="10" t="s">
        <v>71</v>
      </c>
      <c r="C85" s="14">
        <v>23</v>
      </c>
      <c r="D85" s="14">
        <v>172</v>
      </c>
      <c r="E85" s="14">
        <v>74</v>
      </c>
      <c r="F85" s="14">
        <v>73.2</v>
      </c>
      <c r="G85" s="25">
        <v>73.2</v>
      </c>
      <c r="H85" s="25">
        <v>72</v>
      </c>
      <c r="I85" s="44">
        <v>73</v>
      </c>
      <c r="J85" s="14">
        <v>73</v>
      </c>
      <c r="K85" s="14">
        <v>73</v>
      </c>
      <c r="L85" s="14">
        <v>73</v>
      </c>
      <c r="M85" s="25">
        <v>72</v>
      </c>
      <c r="N85" s="25">
        <v>70</v>
      </c>
      <c r="O85" s="25">
        <v>68.8</v>
      </c>
      <c r="P85" s="14">
        <v>68.8</v>
      </c>
      <c r="Q85" s="25">
        <v>67</v>
      </c>
      <c r="R85" s="14">
        <v>67</v>
      </c>
      <c r="S85" s="14">
        <v>67</v>
      </c>
      <c r="T85" s="14">
        <v>67</v>
      </c>
      <c r="U85" s="25">
        <v>66</v>
      </c>
      <c r="V85" s="25">
        <v>66.7</v>
      </c>
      <c r="W85" s="83" t="s">
        <v>317</v>
      </c>
      <c r="X85" s="84"/>
      <c r="Y85" s="84"/>
      <c r="Z85" s="84"/>
      <c r="AA85" s="85"/>
      <c r="AB85" s="55"/>
      <c r="AC85" s="55"/>
      <c r="AD85" s="55"/>
      <c r="AE85" s="55"/>
      <c r="AF85" s="55"/>
      <c r="AG85" s="14"/>
      <c r="AH85" s="14"/>
      <c r="AI85" s="14"/>
      <c r="AJ85" s="14"/>
      <c r="AK85" s="14"/>
      <c r="AL85" s="14"/>
      <c r="AM85" s="14"/>
      <c r="AN85" s="14"/>
      <c r="AO85" s="14"/>
      <c r="AP85" s="14">
        <v>60</v>
      </c>
      <c r="AQ85" s="15">
        <f>E85-AP85</f>
        <v>14</v>
      </c>
      <c r="AR85" s="26">
        <f>E85-V85</f>
        <v>7.299999999999997</v>
      </c>
      <c r="AS85" s="15">
        <f t="shared" si="11"/>
        <v>6.700000000000003</v>
      </c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16">
        <f t="shared" si="12"/>
        <v>0.5214285714285712</v>
      </c>
      <c r="BP85" s="18"/>
      <c r="BQ85" s="15"/>
      <c r="BR85" s="5" t="s">
        <v>72</v>
      </c>
      <c r="BS85" s="5" t="s">
        <v>285</v>
      </c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22"/>
      <c r="CE85" s="9" t="s">
        <v>73</v>
      </c>
      <c r="CF85" s="9" t="s">
        <v>74</v>
      </c>
      <c r="CG85" s="43" t="s">
        <v>54</v>
      </c>
    </row>
    <row r="86" spans="1:85" ht="12.75">
      <c r="A86" s="9">
        <v>8</v>
      </c>
      <c r="B86" s="10" t="s">
        <v>191</v>
      </c>
      <c r="C86" s="14">
        <v>25</v>
      </c>
      <c r="D86" s="14">
        <v>170</v>
      </c>
      <c r="E86" s="14">
        <v>65</v>
      </c>
      <c r="F86" s="14"/>
      <c r="G86" s="25"/>
      <c r="H86" s="25"/>
      <c r="I86" s="25"/>
      <c r="J86" s="25"/>
      <c r="K86" s="14"/>
      <c r="L86" s="14"/>
      <c r="M86" s="14">
        <v>65</v>
      </c>
      <c r="N86" s="25">
        <v>64</v>
      </c>
      <c r="O86" s="25">
        <v>63.5</v>
      </c>
      <c r="P86" s="25">
        <v>63</v>
      </c>
      <c r="Q86" s="14">
        <v>63</v>
      </c>
      <c r="R86" s="25">
        <v>62</v>
      </c>
      <c r="S86" s="14">
        <v>62</v>
      </c>
      <c r="T86" s="14">
        <v>62</v>
      </c>
      <c r="U86" s="25">
        <v>61.7</v>
      </c>
      <c r="V86" s="25">
        <v>61.8</v>
      </c>
      <c r="W86" s="25">
        <v>60.3</v>
      </c>
      <c r="X86" s="25">
        <v>60.2</v>
      </c>
      <c r="Y86" s="44">
        <v>60.3</v>
      </c>
      <c r="Z86" s="33">
        <v>60.1</v>
      </c>
      <c r="AA86" s="33">
        <v>60</v>
      </c>
      <c r="AB86" s="56">
        <v>60</v>
      </c>
      <c r="AC86" s="14">
        <v>60</v>
      </c>
      <c r="AD86" s="14">
        <v>60</v>
      </c>
      <c r="AE86" s="25">
        <v>59.9</v>
      </c>
      <c r="AF86" s="33">
        <v>58.7</v>
      </c>
      <c r="AG86" s="14">
        <v>58.8</v>
      </c>
      <c r="AH86" s="14"/>
      <c r="AI86" s="14">
        <v>58.6</v>
      </c>
      <c r="AJ86" s="14"/>
      <c r="AK86" s="14"/>
      <c r="AL86" s="14"/>
      <c r="AM86" s="14"/>
      <c r="AN86" s="14"/>
      <c r="AO86" s="14"/>
      <c r="AP86" s="14">
        <v>59</v>
      </c>
      <c r="AQ86" s="15">
        <f>E86-AP86</f>
        <v>6</v>
      </c>
      <c r="AR86" s="26">
        <f>E86-AG86</f>
        <v>6.200000000000003</v>
      </c>
      <c r="AS86" s="15">
        <f t="shared" si="11"/>
        <v>-0.20000000000000284</v>
      </c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16">
        <f t="shared" si="12"/>
        <v>1.0333333333333339</v>
      </c>
      <c r="BP86" s="18"/>
      <c r="BQ86" s="15"/>
      <c r="BR86" s="5" t="s">
        <v>192</v>
      </c>
      <c r="BS86" s="5" t="s">
        <v>352</v>
      </c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22"/>
      <c r="CE86" s="9" t="s">
        <v>193</v>
      </c>
      <c r="CF86" s="17" t="s">
        <v>194</v>
      </c>
      <c r="CG86" s="24">
        <v>40321</v>
      </c>
    </row>
    <row r="87" spans="1:85" ht="12.75">
      <c r="A87" s="9">
        <v>9</v>
      </c>
      <c r="B87" s="10" t="s">
        <v>314</v>
      </c>
      <c r="C87" s="14">
        <v>25</v>
      </c>
      <c r="D87" s="14">
        <v>168</v>
      </c>
      <c r="E87" s="14">
        <v>61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>
        <v>59</v>
      </c>
      <c r="AA87" s="14">
        <v>58</v>
      </c>
      <c r="AB87" s="56">
        <v>58</v>
      </c>
      <c r="AC87" s="33">
        <v>57</v>
      </c>
      <c r="AD87" s="33">
        <v>56.6</v>
      </c>
      <c r="AE87" s="33">
        <v>56</v>
      </c>
      <c r="AF87" s="33">
        <v>55</v>
      </c>
      <c r="AG87" s="14">
        <v>54</v>
      </c>
      <c r="AH87" s="14">
        <v>53.5</v>
      </c>
      <c r="AI87" s="14"/>
      <c r="AJ87" s="14">
        <v>53</v>
      </c>
      <c r="AK87" s="14"/>
      <c r="AL87" s="14"/>
      <c r="AM87" s="14"/>
      <c r="AN87" s="14"/>
      <c r="AO87" s="14"/>
      <c r="AP87" s="14">
        <v>54</v>
      </c>
      <c r="AQ87" s="15">
        <f>E87-AP87</f>
        <v>7</v>
      </c>
      <c r="AR87" s="26">
        <f>E87-AH87</f>
        <v>7.5</v>
      </c>
      <c r="AS87" s="15">
        <f>AQ87-AR87</f>
        <v>-0.5</v>
      </c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16">
        <f>AR87/AQ87</f>
        <v>1.0714285714285714</v>
      </c>
      <c r="BP87" s="1"/>
      <c r="BQ87" s="15"/>
      <c r="BR87" s="5" t="s">
        <v>319</v>
      </c>
      <c r="BS87" s="5" t="s">
        <v>362</v>
      </c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22"/>
      <c r="CE87" s="9"/>
      <c r="CF87" s="17" t="s">
        <v>330</v>
      </c>
      <c r="CG87" s="24"/>
    </row>
    <row r="88" spans="1:85" ht="12.75">
      <c r="A88" s="9">
        <v>10</v>
      </c>
      <c r="B88" s="10" t="s">
        <v>184</v>
      </c>
      <c r="C88" s="14">
        <v>25</v>
      </c>
      <c r="D88" s="14">
        <v>163</v>
      </c>
      <c r="E88" s="14">
        <v>61</v>
      </c>
      <c r="F88" s="14"/>
      <c r="G88" s="14"/>
      <c r="H88" s="14"/>
      <c r="I88" s="14"/>
      <c r="J88" s="14"/>
      <c r="K88" s="14"/>
      <c r="L88" s="14">
        <v>60</v>
      </c>
      <c r="M88" s="25">
        <v>59.4</v>
      </c>
      <c r="N88" s="25">
        <v>59</v>
      </c>
      <c r="O88" s="25">
        <v>58.6</v>
      </c>
      <c r="P88" s="14">
        <v>58.6</v>
      </c>
      <c r="Q88" s="14">
        <v>58.6</v>
      </c>
      <c r="R88" s="25">
        <v>57.75</v>
      </c>
      <c r="S88" s="14">
        <v>57.7</v>
      </c>
      <c r="T88" s="14">
        <v>57</v>
      </c>
      <c r="U88" s="14">
        <v>57</v>
      </c>
      <c r="V88" s="14">
        <v>56.5</v>
      </c>
      <c r="W88" s="14">
        <v>56.5</v>
      </c>
      <c r="X88" s="25">
        <v>55</v>
      </c>
      <c r="Y88" s="14">
        <v>55</v>
      </c>
      <c r="Z88" s="14">
        <v>55</v>
      </c>
      <c r="AA88" s="14">
        <v>55</v>
      </c>
      <c r="AB88" s="56">
        <v>55</v>
      </c>
      <c r="AC88" s="14">
        <v>55</v>
      </c>
      <c r="AD88" s="54">
        <v>55</v>
      </c>
      <c r="AE88" s="44">
        <v>55.7</v>
      </c>
      <c r="AF88" s="14">
        <v>55.7</v>
      </c>
      <c r="AG88" s="74" t="s">
        <v>363</v>
      </c>
      <c r="AH88" s="75"/>
      <c r="AI88" s="75"/>
      <c r="AJ88" s="75"/>
      <c r="AK88" s="76"/>
      <c r="AL88" s="71"/>
      <c r="AM88" s="71"/>
      <c r="AN88" s="71"/>
      <c r="AO88" s="71"/>
      <c r="AP88" s="14">
        <v>53</v>
      </c>
      <c r="AQ88" s="15">
        <f>E88-AP88</f>
        <v>8</v>
      </c>
      <c r="AR88" s="26">
        <f>E88-AF88</f>
        <v>5.299999999999997</v>
      </c>
      <c r="AS88" s="15">
        <f>AQ88-AR88</f>
        <v>2.700000000000003</v>
      </c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16">
        <f>AR88/AQ88</f>
        <v>0.6624999999999996</v>
      </c>
      <c r="BP88" s="1"/>
      <c r="BQ88" s="15"/>
      <c r="BR88" s="5" t="s">
        <v>185</v>
      </c>
      <c r="BS88" s="5" t="s">
        <v>306</v>
      </c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22"/>
      <c r="CE88" s="9" t="s">
        <v>92</v>
      </c>
      <c r="CF88" s="9" t="s">
        <v>186</v>
      </c>
      <c r="CG88" s="23">
        <v>40299</v>
      </c>
    </row>
    <row r="89" spans="43:45" ht="13.5" thickBot="1">
      <c r="AQ89" s="2"/>
      <c r="AR89" s="2"/>
      <c r="AS89" s="2"/>
    </row>
    <row r="90" spans="5:69" ht="13.5" thickBot="1">
      <c r="E90" s="31" t="s">
        <v>246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12" t="s">
        <v>247</v>
      </c>
      <c r="AQ90" s="28">
        <f aca="true" t="shared" si="13" ref="AQ90:BO90">SUM(AQ4:AQ17)+SUM(AQ34:AQ68)+SUM(AQ41:AQ56)+SUM(AQ49:AQ88)+SUM(AQ64:AQ86)+SUM(AQ80:AQ85)</f>
        <v>895.3000000000001</v>
      </c>
      <c r="AR90" s="28">
        <f t="shared" si="13"/>
        <v>1963.1</v>
      </c>
      <c r="AS90" s="28">
        <f t="shared" si="13"/>
        <v>-1084.6999999999998</v>
      </c>
      <c r="AT90" s="28">
        <f t="shared" si="13"/>
        <v>0</v>
      </c>
      <c r="AU90" s="28">
        <f t="shared" si="13"/>
        <v>0</v>
      </c>
      <c r="AV90" s="28">
        <f t="shared" si="13"/>
        <v>0</v>
      </c>
      <c r="AW90" s="28">
        <f t="shared" si="13"/>
        <v>0</v>
      </c>
      <c r="AX90" s="28">
        <f t="shared" si="13"/>
        <v>0</v>
      </c>
      <c r="AY90" s="28">
        <f t="shared" si="13"/>
        <v>0</v>
      </c>
      <c r="AZ90" s="28">
        <f t="shared" si="13"/>
        <v>0</v>
      </c>
      <c r="BA90" s="28">
        <f t="shared" si="13"/>
        <v>0</v>
      </c>
      <c r="BB90" s="28">
        <f t="shared" si="13"/>
        <v>0</v>
      </c>
      <c r="BC90" s="28">
        <f t="shared" si="13"/>
        <v>0</v>
      </c>
      <c r="BD90" s="28">
        <f t="shared" si="13"/>
        <v>0</v>
      </c>
      <c r="BE90" s="28">
        <f t="shared" si="13"/>
        <v>0</v>
      </c>
      <c r="BF90" s="28">
        <f t="shared" si="13"/>
        <v>0</v>
      </c>
      <c r="BG90" s="28">
        <f t="shared" si="13"/>
        <v>0</v>
      </c>
      <c r="BH90" s="28">
        <f t="shared" si="13"/>
        <v>0</v>
      </c>
      <c r="BI90" s="28">
        <f t="shared" si="13"/>
        <v>0</v>
      </c>
      <c r="BJ90" s="28">
        <f t="shared" si="13"/>
        <v>0</v>
      </c>
      <c r="BK90" s="28">
        <f t="shared" si="13"/>
        <v>0</v>
      </c>
      <c r="BL90" s="28">
        <f t="shared" si="13"/>
        <v>0</v>
      </c>
      <c r="BM90" s="28">
        <f t="shared" si="13"/>
        <v>0</v>
      </c>
      <c r="BN90" s="28">
        <f t="shared" si="13"/>
        <v>0</v>
      </c>
      <c r="BO90" s="28">
        <f t="shared" si="13"/>
        <v>358.88870289891565</v>
      </c>
      <c r="BQ90" s="45">
        <f>SUM(BQ4:BQ86)</f>
        <v>-2.3999999999999986</v>
      </c>
    </row>
    <row r="91" spans="44:67" ht="12.75">
      <c r="AR91" s="30">
        <f>AR90/AQ90</f>
        <v>2.1926728470903605</v>
      </c>
      <c r="AS91" s="30">
        <f>AS90/AQ90</f>
        <v>-1.2115492013850102</v>
      </c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</row>
    <row r="92" spans="2:70" ht="12.75">
      <c r="B92" s="3"/>
      <c r="BR92" s="72"/>
    </row>
    <row r="93" ht="12.75">
      <c r="B93" s="4"/>
    </row>
    <row r="94" ht="12.75"/>
    <row r="103" ht="12.75">
      <c r="B103" s="2" t="s">
        <v>248</v>
      </c>
    </row>
  </sheetData>
  <sheetProtection/>
  <mergeCells count="8">
    <mergeCell ref="AG88:AK88"/>
    <mergeCell ref="A3:CG3"/>
    <mergeCell ref="A19:CG19"/>
    <mergeCell ref="A39:CG39"/>
    <mergeCell ref="A50:CG50"/>
    <mergeCell ref="A61:CG61"/>
    <mergeCell ref="W85:AA85"/>
    <mergeCell ref="W82:AA82"/>
  </mergeCells>
  <hyperlinks>
    <hyperlink ref="B23" r:id="rId1" display="M@llyuss@, Ольга"/>
    <hyperlink ref="B68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Zoya</cp:lastModifiedBy>
  <dcterms:created xsi:type="dcterms:W3CDTF">2009-05-19T05:23:09Z</dcterms:created>
  <dcterms:modified xsi:type="dcterms:W3CDTF">2010-12-06T18:20:57Z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