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6605" windowHeight="9435" activeTab="0"/>
  </bookViews>
  <sheets>
    <sheet name="Лист1" sheetId="1" r:id="rId1"/>
  </sheets>
  <definedNames>
    <definedName name="YANDEX_1" localSheetId="0">'Лист1'!#REF!</definedName>
  </definedNames>
  <calcPr fullCalcOnLoad="1"/>
</workbook>
</file>

<file path=xl/sharedStrings.xml><?xml version="1.0" encoding="utf-8"?>
<sst xmlns="http://schemas.openxmlformats.org/spreadsheetml/2006/main" count="482" uniqueCount="430">
  <si>
    <t>Ник, имя</t>
  </si>
  <si>
    <t>возраст</t>
  </si>
  <si>
    <t>рост</t>
  </si>
  <si>
    <t>вес до</t>
  </si>
  <si>
    <t>вес  29.03.10</t>
  </si>
  <si>
    <t>вес 05.04.10</t>
  </si>
  <si>
    <t>вес 12.04.10</t>
  </si>
  <si>
    <t>вес 19.04.10</t>
  </si>
  <si>
    <t>вес 26.04.10</t>
  </si>
  <si>
    <t>вес 04.05.10</t>
  </si>
  <si>
    <t>вес 11.05.10</t>
  </si>
  <si>
    <t>вес 17.05.10</t>
  </si>
  <si>
    <t>вес 24.05.10</t>
  </si>
  <si>
    <t>вес 31.05.10</t>
  </si>
  <si>
    <t>Вес на 7.06.10</t>
  </si>
  <si>
    <t>Вес на 14.06.10</t>
  </si>
  <si>
    <t>хочу (кг)</t>
  </si>
  <si>
    <t>надо сбросить кг</t>
  </si>
  <si>
    <t>уже сбросила</t>
  </si>
  <si>
    <t>осталось сбросить</t>
  </si>
  <si>
    <t>вес 27.03.10</t>
  </si>
  <si>
    <t>сбросила с 17 по 25 мая</t>
  </si>
  <si>
    <t>сбросила с 25 мая по  1 июня</t>
  </si>
  <si>
    <t>сбросила с 1 по 8 июня</t>
  </si>
  <si>
    <t>сбросила с 8 по 15 июня</t>
  </si>
  <si>
    <t>сбросила с 15 по 22 июня</t>
  </si>
  <si>
    <t>сбросила с 22 по 29 июня</t>
  </si>
  <si>
    <t>сбросила с 29 по 6 июля</t>
  </si>
  <si>
    <t>сбросила с 6по 13  июля</t>
  </si>
  <si>
    <t>сбросила с 13по20  июля</t>
  </si>
  <si>
    <t>сбросила с 20по 27 июля</t>
  </si>
  <si>
    <t>сбросила в %</t>
  </si>
  <si>
    <t>Сбросили за неделю</t>
  </si>
  <si>
    <t>Замеры до</t>
  </si>
  <si>
    <t>Последние замеры</t>
  </si>
  <si>
    <t>Замеры01.06.09</t>
  </si>
  <si>
    <t>Замеры08.06.09</t>
  </si>
  <si>
    <t>Замеры15.06.09</t>
  </si>
  <si>
    <t>Замеры22.06.09</t>
  </si>
  <si>
    <t>Замеры 29.06.09</t>
  </si>
  <si>
    <t>Замеры 06.07.09</t>
  </si>
  <si>
    <t>Замеры13.07.09</t>
  </si>
  <si>
    <t>Замеры20.07.09</t>
  </si>
  <si>
    <t>Замеры27.07.09</t>
  </si>
  <si>
    <t>Замеры03.08.09</t>
  </si>
  <si>
    <t>Мини-цель</t>
  </si>
  <si>
    <t xml:space="preserve">Сроки </t>
  </si>
  <si>
    <t>Метод</t>
  </si>
  <si>
    <t>Дата присоединения</t>
  </si>
  <si>
    <t>Анютка2105, Анна</t>
  </si>
  <si>
    <t>116-100-123</t>
  </si>
  <si>
    <t>9 мес</t>
  </si>
  <si>
    <t>правильное питание и фитнес</t>
  </si>
  <si>
    <t>до или с 22.03.2010</t>
  </si>
  <si>
    <t>Margo12, Светлана</t>
  </si>
  <si>
    <t>программа минимум - сбросить 10 кг к 11.07.10, 
в идеале : вес - 45 кг через год.</t>
  </si>
  <si>
    <t>Wild_Koshka , Елен</t>
  </si>
  <si>
    <t>грудь-талия-бедра без понятия</t>
  </si>
  <si>
    <t>год</t>
  </si>
  <si>
    <t>системи минус 60</t>
  </si>
  <si>
    <t>Светлана С , Свтелана</t>
  </si>
  <si>
    <t>107-86-104</t>
  </si>
  <si>
    <t>ближайшая цель-63 кг до конца июля</t>
  </si>
  <si>
    <t xml:space="preserve">способ - массаж, жиета, физ. нагрузки. борьба с гармонами.
</t>
  </si>
  <si>
    <t>Jeni225,Женя</t>
  </si>
  <si>
    <t>90-65-93</t>
  </si>
  <si>
    <t>212926, Ксения</t>
  </si>
  <si>
    <t>26 июня- за 1,5 месяца</t>
  </si>
  <si>
    <t>Диета - спорт!</t>
  </si>
  <si>
    <t>mila87, Таня</t>
  </si>
  <si>
    <t>96-78-108</t>
  </si>
  <si>
    <t>до июня</t>
  </si>
  <si>
    <t>бодифлекс дома; Хот-айрон, Йога и стэпы в зале.Правильное питание</t>
  </si>
  <si>
    <t>Silentium, Лера</t>
  </si>
  <si>
    <t>*-68-95</t>
  </si>
  <si>
    <t>хочу к 1 июня 56 килограм</t>
  </si>
  <si>
    <t>метод правильное питание:завтрак в основном кашки или мюслю ,обед: рыбка с салатиком или чем то еще))) на ужин кефирчег)) и не кушать после 18.00 
плюс обруч ,плюс тренировки и баночный массаж по вашим советам и велосипед как потеплеет воть)))))еще хотела</t>
  </si>
  <si>
    <t>Catherinette, Катерина</t>
  </si>
  <si>
    <t>94-73-99</t>
  </si>
  <si>
    <t>92-85-108</t>
  </si>
  <si>
    <t>67 к 01 июля</t>
  </si>
  <si>
    <t>до 1сентября</t>
  </si>
  <si>
    <t>в данный момент-гречка</t>
  </si>
  <si>
    <t>BSS0024, Маша</t>
  </si>
  <si>
    <t>JuliaX, Юлия</t>
  </si>
  <si>
    <t>102-91-120</t>
  </si>
  <si>
    <t>6 мес</t>
  </si>
  <si>
    <t>диеты + правильное питание в перерывах</t>
  </si>
  <si>
    <t>Aleno4ka2008</t>
  </si>
  <si>
    <t>95-76-105</t>
  </si>
  <si>
    <t>93-71-96</t>
  </si>
  <si>
    <t>июнь</t>
  </si>
  <si>
    <t>Метод - правильное питание, разгрузочные дни, занятия спортом, массажи (обычный и баночный), прогулки пешком по выходным.</t>
  </si>
  <si>
    <t>Flayyy, Настя</t>
  </si>
  <si>
    <t>91-71-110</t>
  </si>
  <si>
    <t>Действия: сейчас сижу на диете, после нее постараюсь придерживаться режима и просто поменьше жрать, домашние физ.нагрузки (гимнастика помелочи), массаж баночный и хочу еще начать бегать.
Цель: вообще схудануть до 55 кг (год назад так и было), но пока скин</t>
  </si>
  <si>
    <t>мила..я, Люда</t>
  </si>
  <si>
    <t xml:space="preserve"> 96-81-105</t>
  </si>
  <si>
    <t>3-4 мес</t>
  </si>
  <si>
    <t>низкокаллорийная диета, занятия спортом дома, крема для похудения может еще и не есть после 18-19 часов</t>
  </si>
  <si>
    <t>lazurit</t>
  </si>
  <si>
    <t>РыЧуН, Оля</t>
  </si>
  <si>
    <t>98- 69-91</t>
  </si>
  <si>
    <t>хотела бы похудеть к концу июня.на конец мая хочу весить 57 кг.</t>
  </si>
  <si>
    <t>Не хочу использовать строгую диету, т. к и силы воли нет никакой, да и никаких привычек правильного питания не выработает, поэтому в первую очередь- здоровое питание (фрукты,овощи, творог, рыба, мясо) и конечно же спортивные тренеровки!раз в неделю разгру</t>
  </si>
  <si>
    <t>Glupyj Bigimot</t>
  </si>
  <si>
    <t>90-65-90</t>
  </si>
  <si>
    <t>Diamond82 ,Ольга</t>
  </si>
  <si>
    <t xml:space="preserve">94/77/101 </t>
  </si>
  <si>
    <t>сроки к концу июля (у меня ДР будет)</t>
  </si>
  <si>
    <t xml:space="preserve">способ, купила себе коктель, так что утро вечер коктель обед полноценный, и + бодифлекс
9. ну а для чего...., что бы не пугаться своего отражения в зеркале, особенно в примерочных в магазине, и себе нравиться  
</t>
  </si>
  <si>
    <t>Irisha_pleo</t>
  </si>
  <si>
    <t>90-72-90</t>
  </si>
  <si>
    <t>хочу вес свой вернуть и талию хотя бы до 65 .... как и была..
Хочу в тренажерку 3 раза в неделю, сегодня на обед гречка и помидорка с огурцом.... Надеюсь что получится..</t>
  </si>
  <si>
    <t>n.matveyka, Наталья</t>
  </si>
  <si>
    <t>89 - 73-100</t>
  </si>
  <si>
    <t xml:space="preserve"> до 1 августа 2010</t>
  </si>
  <si>
    <t>Раздельное питание. Здоровые продукты. Физкультура - умеренные нагрузки (пешие прогулки, обруч и пр.)
9. Цель - сохранение молодости, помощь организму восстановиться после стресса. Планирую беременность.</t>
  </si>
  <si>
    <t>MissK</t>
  </si>
  <si>
    <t>88-78-104</t>
  </si>
  <si>
    <t>Не есть после 18-00, два раза в неделю разгрузочные дни, поменьше есть вообще. Бассейн 2 раза в неделю, 2 раза в неделю пилатес.</t>
  </si>
  <si>
    <t>marfuntik, Марина</t>
  </si>
  <si>
    <t>87-70-100</t>
  </si>
  <si>
    <t>к лету</t>
  </si>
  <si>
    <t>8. Бодифлекс+поменьше есть, вечером еще меньше)) 
9. Летом хочу носить любимые шорты и мини юбку</t>
  </si>
  <si>
    <t>Kras, Татьяна</t>
  </si>
  <si>
    <t>как то не складывается у меня дружба с сантиметром, предпочитаю весы</t>
  </si>
  <si>
    <t>правильное питание (английская диета как настроюсь), фитнес 3-4 раза в неделю.</t>
  </si>
  <si>
    <t>Брю, Юля</t>
  </si>
  <si>
    <t xml:space="preserve">упорно не могу найти сантиметр!!!  Сегодня по пути с работы куплю </t>
  </si>
  <si>
    <t>Fifa, Анатстасия</t>
  </si>
  <si>
    <t>93-66-94</t>
  </si>
  <si>
    <t>93-67-94</t>
  </si>
  <si>
    <t>TMP USER, Алена</t>
  </si>
  <si>
    <t>91-66-91</t>
  </si>
  <si>
    <t>к августу</t>
  </si>
  <si>
    <t>1) никаких диет, просто здоровый образ питания
2) велик, бег, гимнастика
может на массажики еще похожу, если денег наскребу</t>
  </si>
  <si>
    <t xml:space="preserve"> 90-66-92</t>
  </si>
  <si>
    <t>1 июля</t>
  </si>
  <si>
    <t>сейчас плаваю. Планирую с сегодняшнего дня белковую диету + бег по вечерам+плавание + обруч(фитнес пока в в бюджет не проходит)
9. цель - вернуть свой 44 размер :-) вместо появившегося год назад 46.....убрать "уши" свисающие из брюк!</t>
  </si>
  <si>
    <t>economist, Аня</t>
  </si>
  <si>
    <t>2,5 мес</t>
  </si>
  <si>
    <t>правильное питание, сайклы, силовая нагрузка, может на обруч решусь</t>
  </si>
  <si>
    <t>Ириссска</t>
  </si>
  <si>
    <t>84-75-100</t>
  </si>
  <si>
    <t>63кг</t>
  </si>
  <si>
    <t>1 сентября</t>
  </si>
  <si>
    <t xml:space="preserve"> гречка или творог - разгрузочные дни, в остальное время - уменьшаю калории, не ем "вредные" углеводы.</t>
  </si>
  <si>
    <t>Zhenni, Женя</t>
  </si>
  <si>
    <t>88-64-92</t>
  </si>
  <si>
    <t>87-63-92</t>
  </si>
  <si>
    <t>Ставлю себе срок - месяц.</t>
  </si>
  <si>
    <t>Спортом особо не занимаюсь, времени нету. Но бегаю в парке 2 раза в неделю.</t>
  </si>
  <si>
    <t>Crazzzy</t>
  </si>
  <si>
    <t>94-74-102</t>
  </si>
  <si>
    <t>91-71-102</t>
  </si>
  <si>
    <t xml:space="preserve">методы: 
-бодифлекс (каждое утро, делаю второй день); 
-не ужинаю поздно, сладости ем до 12;
-бассейн/акваэробика ( в планах) 2-3 раза в неделю;
-массаж в домашних условиях! 
Готовимся к пляжному сезону !!!!  </t>
  </si>
  <si>
    <t>Марика,Маша</t>
  </si>
  <si>
    <t>83-69-95</t>
  </si>
  <si>
    <t>83-67-94</t>
  </si>
  <si>
    <t>10 мая</t>
  </si>
  <si>
    <t>Для этого планирую: посещать аквааэробику 2 раза в неделю, ежедневно делать комплексы упражнений дома (утром и вечером по 10 минут), не есть сладкого и мучного. Очень надеюсь на коллективный разум, коллективную силу воли и ценные советы форумчан!</t>
  </si>
  <si>
    <t>Tori 27, Виктория</t>
  </si>
  <si>
    <t>95-67-91</t>
  </si>
  <si>
    <t>94-66-90</t>
  </si>
  <si>
    <t>28 мая</t>
  </si>
  <si>
    <t>правильное питание, не есть после 18 и занятия два раза в неделю в тренажерном.</t>
  </si>
  <si>
    <t>gimi, Ира</t>
  </si>
  <si>
    <t>секрет-63,5-91</t>
  </si>
  <si>
    <t>1 мес</t>
  </si>
  <si>
    <t>Меньше сладкого, но не ограничевать его совсем, жареного, и спорт, спорт, спорт.</t>
  </si>
  <si>
    <t>DaSka, Даша</t>
  </si>
  <si>
    <t>92-73-103</t>
  </si>
  <si>
    <t>Хожу на сайклы 2 раза в неделю, после тренировки - кедровая или тепловая кабина., дома массаж банками каждый день с маслом термоактивным. В еде отказалась от сладкого почки ( с утра от пары долек темного шоколада не могу отказаться)</t>
  </si>
  <si>
    <t>АлисияЗеленская, Валя</t>
  </si>
  <si>
    <t>90-67-95</t>
  </si>
  <si>
    <t xml:space="preserve">к 25 июля! И параметры хочу 90-62-90 </t>
  </si>
  <si>
    <t>Занятие в спортзале+бассейн и правильное питание, и баночный массаж конечно же</t>
  </si>
  <si>
    <t>Гингема_25, Лена 25</t>
  </si>
  <si>
    <t>90-76-92</t>
  </si>
  <si>
    <t>потребление некалорийных продуктов, фитнес 4-5 раз в неделю, не есть после 18
9. хочу вернуть себе дородовую форму</t>
  </si>
  <si>
    <t>GoldNight</t>
  </si>
  <si>
    <t>90-73-94</t>
  </si>
  <si>
    <t>до конца июля</t>
  </si>
  <si>
    <t>система - 60 и бег три раза в неделю, утром зарядка на растяжку всегда, уже привычка</t>
  </si>
  <si>
    <t>Крокотук, Ольга</t>
  </si>
  <si>
    <t>95-75-94</t>
  </si>
  <si>
    <t>выйти из 60 за июнь</t>
  </si>
  <si>
    <t>срок- ну месяца .... да как получиться</t>
  </si>
  <si>
    <t>способы- питание, массаж, бодифлекс, обруч
9) не уютно я себя так чувствую, отсюда цель для чего- для собственной влюбленности в тело)</t>
  </si>
  <si>
    <t>К августу хочу весить 50-51</t>
  </si>
  <si>
    <t>Способы- шейпинг 2 раза в неделю, начала заниматься бегом по утрам каждый день около 30-40 мин. Стараюсь придерживаться шейпинг питания- 3 часа до тренировки и три после ничего не есть и пить можно только воду. В моем случае мне нужно стараться не есть по</t>
  </si>
  <si>
    <t>~/КареглаЗАЯ/~, Ирина</t>
  </si>
  <si>
    <t>88-59-92</t>
  </si>
  <si>
    <t>к сентябрю</t>
  </si>
  <si>
    <t>фитнес 2-3 раза в неделю по 2-3 часа, правильное питание,массаж, обертывание 
9.вернуть комфортный вес и подтянуть мышцы!</t>
  </si>
  <si>
    <t>Stasya22, наська</t>
  </si>
  <si>
    <t>58 кг</t>
  </si>
  <si>
    <t xml:space="preserve"> Программа на месяц-правильное питание. Спорт отменяется в связи с сессии</t>
  </si>
  <si>
    <t xml:space="preserve">troya </t>
  </si>
  <si>
    <t>84-70-94</t>
  </si>
  <si>
    <t>83-73-95</t>
  </si>
  <si>
    <t>Хочу скинуть 3 килограмма к августу, то есть за 2 месяц</t>
  </si>
  <si>
    <t xml:space="preserve">Методы борьбы - обруч, бег, кушаем больше зелени, стараемся не жрать вечером и не кушать майонезы-пиццы и прочее. Ещё качаю пресс дома, на фитнесс и прочее денег нету.  
</t>
  </si>
  <si>
    <t>Boltywkaaa , Олеся</t>
  </si>
  <si>
    <t>90-74-94</t>
  </si>
  <si>
    <t>ТАЛИЮ ХОЧУУУУУ 65</t>
  </si>
  <si>
    <t>срок....ммм....ну, хотелось бы за месяц...то есть к началю июля быть в форме</t>
  </si>
  <si>
    <t xml:space="preserve">способы - поменьше сладкого, побольше физ нагрузки, массаж баночками. и ещё хочу обруч прикупить. вот.
</t>
  </si>
  <si>
    <t>Мариночка</t>
  </si>
  <si>
    <t>88-67-94</t>
  </si>
  <si>
    <t>Желательго к концу июня,но совсем нет силы воли ,слишком много мучного,жирного,жаренного,сладкого</t>
  </si>
  <si>
    <t>Ulyana_k, Ульяна</t>
  </si>
  <si>
    <t>84-69-99</t>
  </si>
  <si>
    <t>Nedimina, Светлана</t>
  </si>
  <si>
    <t>Lesy5694, Елена</t>
  </si>
  <si>
    <t>114-90-128</t>
  </si>
  <si>
    <t>похудеть хочу потому что обнаружила что похожа на бегемота..прям копия Глории из "Мадагаскара по пропорциям ))))
в килограммах не знаю, но ориентировочно на 2-3 размера к новому году. а потмо посмотрим</t>
  </si>
  <si>
    <t>полночь, Марьяна</t>
  </si>
  <si>
    <t>Tatys, Татьяна</t>
  </si>
  <si>
    <t>84-66-93</t>
  </si>
  <si>
    <t>до 01.06.2010 г</t>
  </si>
  <si>
    <t>сбалансированное и правильное питание, спорт 2-3 раза в неделю (хот-айрон, растяжка), обруч дома.</t>
  </si>
  <si>
    <t>ФИНАЛИСТЫ</t>
  </si>
  <si>
    <t>Megumi, Ольга</t>
  </si>
  <si>
    <t xml:space="preserve"> 89-70-99</t>
  </si>
  <si>
    <t>86-65-94</t>
  </si>
  <si>
    <t xml:space="preserve"> до 14 июня 2010</t>
  </si>
  <si>
    <t>Питание по Монтиньяку, сладкое вообще пока отменяется, фитнес 2 раза в неделю, пластмассовый обруч с пупырышками.</t>
  </si>
  <si>
    <t>Итого:</t>
  </si>
  <si>
    <t xml:space="preserve"> </t>
  </si>
  <si>
    <t>Славная, Алена</t>
  </si>
  <si>
    <t>к 1 сентября</t>
  </si>
  <si>
    <t>Не буду есть после 6 вечера, исключила из питания белый хлеб, майонез, ограничила потребление сладостей, в ближайшем будущем посещение спортзала</t>
  </si>
  <si>
    <t>GIRLОчКа, Таня</t>
  </si>
  <si>
    <t>к 31 августа</t>
  </si>
  <si>
    <t>не есть после 18-00, велотренажер по возможности, т.к. часто гулять хожу и просто не успеваю  осенью планирую в тренажерный зал начать ходить</t>
  </si>
  <si>
    <t>Вес на 21.06</t>
  </si>
  <si>
    <t>88-67-108</t>
  </si>
  <si>
    <t>97-75-110</t>
  </si>
  <si>
    <t>74 к 10 июля</t>
  </si>
  <si>
    <t>Lipa17,Валентина</t>
  </si>
  <si>
    <t xml:space="preserve">Медная </t>
  </si>
  <si>
    <t>правильное питание, никаких сладостей и мучных изделий. В зал пока не хожу, занимаюсь сама дома под скачанные с интернета ролики.</t>
  </si>
  <si>
    <t>86-61-90</t>
  </si>
  <si>
    <t>Вес на 28.06</t>
  </si>
  <si>
    <t>90-68-99</t>
  </si>
  <si>
    <t>*-64-92</t>
  </si>
  <si>
    <t>58 к  сентября</t>
  </si>
  <si>
    <t>Вес на 5.07</t>
  </si>
  <si>
    <t>Nour (laverna сейчас)</t>
  </si>
  <si>
    <t>90-76-100</t>
  </si>
  <si>
    <t>95-72-107</t>
  </si>
  <si>
    <t>88-62-91</t>
  </si>
  <si>
    <t>89-72-92</t>
  </si>
  <si>
    <t>88-64-90</t>
  </si>
  <si>
    <t>Вес на 12.07</t>
  </si>
  <si>
    <t>93-75-100</t>
  </si>
  <si>
    <t>M@llyuss@, Ольга</t>
  </si>
  <si>
    <t>до 1 сентября</t>
  </si>
  <si>
    <t xml:space="preserve">1)тонус-столы 2)роликовый тренажеры 3) диета </t>
  </si>
  <si>
    <t>92-75-98</t>
  </si>
  <si>
    <t>секрет-61-88</t>
  </si>
  <si>
    <t>92-74-100</t>
  </si>
  <si>
    <t>Вес на 19.07</t>
  </si>
  <si>
    <t>88-72-91</t>
  </si>
  <si>
    <t>92-76-100</t>
  </si>
  <si>
    <t>Вес на 26.07</t>
  </si>
  <si>
    <t>inet_ru, Ксения</t>
  </si>
  <si>
    <t>86-72-93</t>
  </si>
  <si>
    <t>6-10 месяцев</t>
  </si>
  <si>
    <t>диета, спорт</t>
  </si>
  <si>
    <t xml:space="preserve">Olika_Fleur, </t>
  </si>
  <si>
    <t>100-78-102</t>
  </si>
  <si>
    <t>86-62-91</t>
  </si>
  <si>
    <t>Вес на 2.08</t>
  </si>
  <si>
    <t>117-111-117</t>
  </si>
  <si>
    <t>88 -65-89</t>
  </si>
  <si>
    <t>100-89-113</t>
  </si>
  <si>
    <t>84-62-94</t>
  </si>
  <si>
    <t>Вес на 9.08</t>
  </si>
  <si>
    <t>92-82-105</t>
  </si>
  <si>
    <t>91-68-91</t>
  </si>
  <si>
    <t>Вес на 16.08</t>
  </si>
  <si>
    <t>Вес на 23.08</t>
  </si>
  <si>
    <t>jenopash, Евгения</t>
  </si>
  <si>
    <t>nasteg, Настя</t>
  </si>
  <si>
    <t>временно в соседнем топике пузатиков</t>
  </si>
  <si>
    <t>nevestaMari, Маша</t>
  </si>
  <si>
    <t>90-70-95</t>
  </si>
  <si>
    <t>kuzka85,Катя</t>
  </si>
  <si>
    <t>1 год</t>
  </si>
  <si>
    <t>Это правильное питание, без переедания. Спорт. Пока планирую начать ходить на сайкл. Осенью бассейн</t>
  </si>
  <si>
    <t>Вес на 30.08</t>
  </si>
  <si>
    <t>Вес на 6.09</t>
  </si>
  <si>
    <t xml:space="preserve">106-85-103 </t>
  </si>
  <si>
    <t>способ и меры, разгрузочные дни раз в неделю, зарядка по утрам</t>
  </si>
  <si>
    <t>Вес на 13.09</t>
  </si>
  <si>
    <t>Не жрать всякую вредную гадость +аква с октября и групповые занятия типа интервал и степ.</t>
  </si>
  <si>
    <t>95-85-100</t>
  </si>
  <si>
    <t>Вес на 20.09</t>
  </si>
  <si>
    <t>90-72-94</t>
  </si>
  <si>
    <t>Машенька, Маша</t>
  </si>
  <si>
    <t>90-71-96</t>
  </si>
  <si>
    <t>Вем на 27.09</t>
  </si>
  <si>
    <t>Ladyjoe, ЗОЯ</t>
  </si>
  <si>
    <t>9 месяцев</t>
  </si>
  <si>
    <t xml:space="preserve">пока ограничиваю себя в еде. позже сяду на гречневую диету+ фитнес 
</t>
  </si>
  <si>
    <t>с 27.09.2010</t>
  </si>
  <si>
    <t xml:space="preserve">97-80-105 </t>
  </si>
  <si>
    <t>95-83-100</t>
  </si>
  <si>
    <t>Katyuncha, Катя</t>
  </si>
  <si>
    <t xml:space="preserve">89-71-90 </t>
  </si>
  <si>
    <t>Записалась в шейпинг клуб "к совершенству". Меня там со всех сторон измерили:рост, вес давление пульс, все-все жировые складочки! а сегодня мне скажут мою идеальную шейпинг-модель и назначат соответствующие упражнения.Вечером или завтра с утра расскажу что и как там  Ну и естественно + к спорту правильное питание</t>
  </si>
  <si>
    <t>с 29.09.2010</t>
  </si>
  <si>
    <t xml:space="preserve">17 ноября </t>
  </si>
  <si>
    <t>Вес на  4.10</t>
  </si>
  <si>
    <t>85-65-95</t>
  </si>
  <si>
    <t>Zlat@, Настя</t>
  </si>
  <si>
    <t>86-70-95</t>
  </si>
  <si>
    <t>Вес на 11.10</t>
  </si>
  <si>
    <t xml:space="preserve"> Rigick, Настя</t>
  </si>
  <si>
    <t>91-72-97</t>
  </si>
  <si>
    <t>правильное питание без ограничений..только в сладком и мучном (так как нельзя)+ фитнесс дома с каналом Живи.</t>
  </si>
  <si>
    <t>91-71-93</t>
  </si>
  <si>
    <t>Вес на 18.10</t>
  </si>
  <si>
    <t>Вес на 25.10</t>
  </si>
  <si>
    <t>Вес на 1.11</t>
  </si>
  <si>
    <t>89-69-95</t>
  </si>
  <si>
    <t>85-61-90</t>
  </si>
  <si>
    <t>временно беременна</t>
  </si>
  <si>
    <t>Вес на 15.11</t>
  </si>
  <si>
    <t>к НГ</t>
  </si>
  <si>
    <t>1 октября</t>
  </si>
  <si>
    <t>к НГ 70 кг, талию хочу 75</t>
  </si>
  <si>
    <t>119-94-104</t>
  </si>
  <si>
    <t>?-78-101</t>
  </si>
  <si>
    <t xml:space="preserve">спорт, прав. питание иногда зиг-заг </t>
  </si>
  <si>
    <t>Бодифлекс</t>
  </si>
  <si>
    <t>Trym</t>
  </si>
  <si>
    <t>95-75-95</t>
  </si>
  <si>
    <t>к НГ хочу 57</t>
  </si>
  <si>
    <t>102-83-103</t>
  </si>
  <si>
    <t>Lapylya</t>
  </si>
  <si>
    <t>Правильное питание, тренировки на тонусных-столах и т.п., очень хочу добавить танцы и бассейн</t>
  </si>
  <si>
    <t>54 к НГ</t>
  </si>
  <si>
    <t>Zluka Даша</t>
  </si>
  <si>
    <t>93-68-98</t>
  </si>
  <si>
    <t>желательно к новому году</t>
  </si>
  <si>
    <t>29,11,2010</t>
  </si>
  <si>
    <t>Вес на 29,11</t>
  </si>
  <si>
    <t>89-68-86</t>
  </si>
  <si>
    <t>88-66-91</t>
  </si>
  <si>
    <t>104-77-103</t>
  </si>
  <si>
    <t>вес 07.12.</t>
  </si>
  <si>
    <t>вес 13.12</t>
  </si>
  <si>
    <t>вес 20.12</t>
  </si>
  <si>
    <t>Необходимо скинуть больше 10 кг</t>
  </si>
  <si>
    <t>Необходимо скинуть  10 - 7 кг</t>
  </si>
  <si>
    <t>Необходимо скинуть 7-5 кг</t>
  </si>
  <si>
    <t>Необходимо скинуть 3-5 кг</t>
  </si>
  <si>
    <t>Необходимо скинуть менее 3 кг</t>
  </si>
  <si>
    <t>Светлаша, Светлана</t>
  </si>
  <si>
    <t>вес на 17.01</t>
  </si>
  <si>
    <t>vertuprishka(Ксения)</t>
  </si>
  <si>
    <t>до 1 июня</t>
  </si>
  <si>
    <t>94-78-98</t>
  </si>
  <si>
    <t>95-70-93</t>
  </si>
  <si>
    <t>вес на 24.01</t>
  </si>
  <si>
    <t xml:space="preserve">Spring Melody Татьяна </t>
  </si>
  <si>
    <t>98-75-101</t>
  </si>
  <si>
    <t>правильное питание</t>
  </si>
  <si>
    <t>22 января</t>
  </si>
  <si>
    <t>вес на 31.01</t>
  </si>
  <si>
    <t>вес на 7,02</t>
  </si>
  <si>
    <t>вес на 14,02</t>
  </si>
  <si>
    <t>Ром@шечк@</t>
  </si>
  <si>
    <t>к 8 марта</t>
  </si>
  <si>
    <t>87-64-94</t>
  </si>
  <si>
    <t xml:space="preserve">правильное питание, не кушать поздно, физ-ра дома утром и вечером </t>
  </si>
  <si>
    <t xml:space="preserve">Eternity_in_me </t>
  </si>
  <si>
    <t xml:space="preserve">Гаструла </t>
  </si>
  <si>
    <t>90-65-100</t>
  </si>
  <si>
    <t>вес 21.02</t>
  </si>
  <si>
    <t>Ksuniya , Ксения</t>
  </si>
  <si>
    <t>85-63-94</t>
  </si>
  <si>
    <t xml:space="preserve">114-106-114 </t>
  </si>
  <si>
    <t>вес 28.02</t>
  </si>
  <si>
    <t xml:space="preserve">lubovv </t>
  </si>
  <si>
    <t>102-102-133</t>
  </si>
  <si>
    <t>Хожу в тренажерный зал и на вакуумный массаж. Сдиетой туго, но этот вопрос в разработке</t>
  </si>
  <si>
    <t>До конца марта я похудею до 92 кг.</t>
  </si>
  <si>
    <t>http://www.odnoklassniki.ru/dk?st.cmd=userMain</t>
  </si>
  <si>
    <t>вес 07.03</t>
  </si>
  <si>
    <t>вес 14.03</t>
  </si>
  <si>
    <t>94-70-95</t>
  </si>
  <si>
    <t>90х66х96</t>
  </si>
  <si>
    <t>105-101-112</t>
  </si>
  <si>
    <t xml:space="preserve">Kattye </t>
  </si>
  <si>
    <t>118-115-127</t>
  </si>
  <si>
    <t xml:space="preserve">До первого июля сбросить 10кг. </t>
  </si>
  <si>
    <t>Здоровое питание, подсчет калорий</t>
  </si>
  <si>
    <t>подсчет калорий</t>
  </si>
  <si>
    <t>вес 21.03</t>
  </si>
  <si>
    <t xml:space="preserve">86-66-97 </t>
  </si>
  <si>
    <t>вес 28.03</t>
  </si>
  <si>
    <t xml:space="preserve">93-75-97 </t>
  </si>
  <si>
    <t xml:space="preserve">Yagulaika ,Яна </t>
  </si>
  <si>
    <t>96-74-107</t>
  </si>
  <si>
    <t>Методы: правильное питание и возможно спорт</t>
  </si>
  <si>
    <t>до июня 11</t>
  </si>
  <si>
    <t>вес 04.04</t>
  </si>
  <si>
    <t>Ермолаева, Елена</t>
  </si>
  <si>
    <t>118-109-125</t>
  </si>
  <si>
    <t>96-73-105</t>
  </si>
  <si>
    <t>вес 20.04.2011</t>
  </si>
  <si>
    <t>МечТа (Татьяна)</t>
  </si>
  <si>
    <t>90-80-95</t>
  </si>
  <si>
    <t xml:space="preserve">86-63-93 </t>
  </si>
  <si>
    <t>ШалунишкаЯ (Елена)</t>
  </si>
  <si>
    <t>Подсчет калорий</t>
  </si>
  <si>
    <t>88-65-90</t>
  </si>
  <si>
    <t>вес 03.05.2011</t>
  </si>
  <si>
    <t>вес 25.04.2011</t>
  </si>
  <si>
    <t xml:space="preserve">89-77-92 </t>
  </si>
  <si>
    <t>Ramilla</t>
  </si>
  <si>
    <t>98-78-96</t>
  </si>
  <si>
    <t>вес 10.05.2011</t>
  </si>
  <si>
    <t>Katarzyna, Катя</t>
  </si>
  <si>
    <t>87-67-93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</si>
</sst>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b/>
      <sz val="10"/>
      <color indexed="9"/>
      <name val="Arial Cyr"/>
      <family val="0"/>
    </font>
    <font>
      <b/>
      <sz val="10"/>
      <name val="Verdana"/>
      <family val="2"/>
    </font>
    <font>
      <sz val="10"/>
      <color indexed="9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b/>
      <sz val="10"/>
      <color indexed="9"/>
      <name val="Verdana"/>
      <family val="2"/>
    </font>
    <font>
      <sz val="10"/>
      <color indexed="8"/>
      <name val="Verdan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Verdana"/>
      <family val="2"/>
    </font>
    <font>
      <b/>
      <sz val="12"/>
      <color indexed="9"/>
      <name val="Arial Cyr"/>
      <family val="0"/>
    </font>
    <font>
      <b/>
      <i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Verdana"/>
      <family val="2"/>
    </font>
    <font>
      <b/>
      <sz val="10"/>
      <color theme="0"/>
      <name val="Verdana"/>
      <family val="2"/>
    </font>
    <font>
      <b/>
      <sz val="12"/>
      <color theme="0"/>
      <name val="Arial Cyr"/>
      <family val="0"/>
    </font>
    <font>
      <b/>
      <sz val="10"/>
      <color theme="0"/>
      <name val="Arial Cyr"/>
      <family val="0"/>
    </font>
    <font>
      <b/>
      <i/>
      <sz val="14"/>
      <color theme="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D319F"/>
        <bgColor indexed="64"/>
      </patternFill>
    </fill>
    <fill>
      <patternFill patternType="solid">
        <fgColor rgb="FFF0C6E7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711D5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42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2" fillId="34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64" fontId="0" fillId="0" borderId="0" xfId="0" applyNumberFormat="1" applyFill="1" applyAlignment="1">
      <alignment/>
    </xf>
    <xf numFmtId="0" fontId="8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" fontId="0" fillId="33" borderId="10" xfId="0" applyNumberFormat="1" applyFill="1" applyBorder="1" applyAlignment="1">
      <alignment/>
    </xf>
    <xf numFmtId="16" fontId="0" fillId="33" borderId="11" xfId="0" applyNumberForma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6" fontId="0" fillId="33" borderId="13" xfId="0" applyNumberFormat="1" applyFill="1" applyBorder="1" applyAlignment="1">
      <alignment/>
    </xf>
    <xf numFmtId="0" fontId="8" fillId="37" borderId="10" xfId="0" applyFont="1" applyFill="1" applyBorder="1" applyAlignment="1">
      <alignment horizontal="center"/>
    </xf>
    <xf numFmtId="0" fontId="11" fillId="37" borderId="14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16" fontId="0" fillId="33" borderId="16" xfId="0" applyNumberFormat="1" applyFill="1" applyBorder="1" applyAlignment="1">
      <alignment/>
    </xf>
    <xf numFmtId="0" fontId="13" fillId="38" borderId="0" xfId="0" applyFont="1" applyFill="1" applyAlignment="1">
      <alignment wrapText="1"/>
    </xf>
    <xf numFmtId="0" fontId="0" fillId="39" borderId="10" xfId="0" applyFill="1" applyBorder="1" applyAlignment="1">
      <alignment horizontal="center" wrapText="1"/>
    </xf>
    <xf numFmtId="0" fontId="0" fillId="39" borderId="10" xfId="0" applyFill="1" applyBorder="1" applyAlignment="1">
      <alignment/>
    </xf>
    <xf numFmtId="0" fontId="12" fillId="39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 wrapText="1"/>
    </xf>
    <xf numFmtId="0" fontId="3" fillId="39" borderId="10" xfId="0" applyFont="1" applyFill="1" applyBorder="1" applyAlignment="1">
      <alignment horizontal="center" wrapText="1"/>
    </xf>
    <xf numFmtId="0" fontId="0" fillId="39" borderId="10" xfId="0" applyFill="1" applyBorder="1" applyAlignment="1">
      <alignment wrapText="1"/>
    </xf>
    <xf numFmtId="0" fontId="8" fillId="40" borderId="10" xfId="0" applyFont="1" applyFill="1" applyBorder="1" applyAlignment="1">
      <alignment horizontal="center"/>
    </xf>
    <xf numFmtId="0" fontId="8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41" borderId="10" xfId="0" applyFont="1" applyFill="1" applyBorder="1" applyAlignment="1">
      <alignment/>
    </xf>
    <xf numFmtId="0" fontId="14" fillId="42" borderId="10" xfId="0" applyFont="1" applyFill="1" applyBorder="1" applyAlignment="1">
      <alignment horizontal="center" vertical="center"/>
    </xf>
    <xf numFmtId="0" fontId="53" fillId="42" borderId="10" xfId="0" applyFont="1" applyFill="1" applyBorder="1" applyAlignment="1">
      <alignment horizontal="center" vertical="center" wrapText="1"/>
    </xf>
    <xf numFmtId="0" fontId="54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 wrapText="1"/>
    </xf>
    <xf numFmtId="16" fontId="55" fillId="42" borderId="10" xfId="0" applyNumberFormat="1" applyFont="1" applyFill="1" applyBorder="1" applyAlignment="1">
      <alignment horizontal="center" vertical="center" wrapText="1"/>
    </xf>
    <xf numFmtId="0" fontId="56" fillId="42" borderId="10" xfId="0" applyFont="1" applyFill="1" applyBorder="1" applyAlignment="1">
      <alignment horizontal="center" vertical="center" wrapText="1"/>
    </xf>
    <xf numFmtId="0" fontId="55" fillId="42" borderId="1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2" fillId="40" borderId="10" xfId="0" applyFont="1" applyFill="1" applyBorder="1" applyAlignment="1">
      <alignment horizontal="center"/>
    </xf>
    <xf numFmtId="0" fontId="2" fillId="40" borderId="10" xfId="0" applyFont="1" applyFill="1" applyBorder="1" applyAlignment="1">
      <alignment/>
    </xf>
    <xf numFmtId="164" fontId="0" fillId="40" borderId="10" xfId="0" applyNumberFormat="1" applyFill="1" applyBorder="1" applyAlignment="1">
      <alignment horizontal="center"/>
    </xf>
    <xf numFmtId="16" fontId="0" fillId="41" borderId="10" xfId="0" applyNumberFormat="1" applyFill="1" applyBorder="1" applyAlignment="1">
      <alignment/>
    </xf>
    <xf numFmtId="0" fontId="0" fillId="41" borderId="17" xfId="0" applyFont="1" applyFill="1" applyBorder="1" applyAlignment="1">
      <alignment/>
    </xf>
    <xf numFmtId="0" fontId="8" fillId="43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 wrapText="1"/>
    </xf>
    <xf numFmtId="0" fontId="8" fillId="41" borderId="10" xfId="0" applyFont="1" applyFill="1" applyBorder="1" applyAlignment="1">
      <alignment wrapText="1"/>
    </xf>
    <xf numFmtId="0" fontId="8" fillId="41" borderId="15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0" fontId="8" fillId="44" borderId="10" xfId="0" applyFont="1" applyFill="1" applyBorder="1" applyAlignment="1">
      <alignment/>
    </xf>
    <xf numFmtId="0" fontId="2" fillId="44" borderId="10" xfId="0" applyFont="1" applyFill="1" applyBorder="1" applyAlignment="1">
      <alignment/>
    </xf>
    <xf numFmtId="16" fontId="0" fillId="44" borderId="13" xfId="0" applyNumberFormat="1" applyFill="1" applyBorder="1" applyAlignment="1">
      <alignment/>
    </xf>
    <xf numFmtId="0" fontId="8" fillId="45" borderId="10" xfId="0" applyFont="1" applyFill="1" applyBorder="1" applyAlignment="1">
      <alignment horizontal="center"/>
    </xf>
    <xf numFmtId="0" fontId="57" fillId="42" borderId="17" xfId="0" applyFont="1" applyFill="1" applyBorder="1" applyAlignment="1">
      <alignment horizontal="left"/>
    </xf>
    <xf numFmtId="0" fontId="57" fillId="42" borderId="13" xfId="0" applyFont="1" applyFill="1" applyBorder="1" applyAlignment="1">
      <alignment horizontal="left"/>
    </xf>
    <xf numFmtId="0" fontId="57" fillId="42" borderId="18" xfId="0" applyFont="1" applyFill="1" applyBorder="1" applyAlignment="1">
      <alignment horizontal="left"/>
    </xf>
    <xf numFmtId="0" fontId="57" fillId="39" borderId="17" xfId="0" applyFont="1" applyFill="1" applyBorder="1" applyAlignment="1">
      <alignment horizontal="left"/>
    </xf>
    <xf numFmtId="0" fontId="57" fillId="39" borderId="13" xfId="0" applyFont="1" applyFill="1" applyBorder="1" applyAlignment="1">
      <alignment horizontal="left"/>
    </xf>
    <xf numFmtId="0" fontId="57" fillId="39" borderId="18" xfId="0" applyFont="1" applyFill="1" applyBorder="1" applyAlignment="1">
      <alignment horizontal="left"/>
    </xf>
    <xf numFmtId="0" fontId="57" fillId="39" borderId="19" xfId="0" applyFont="1" applyFill="1" applyBorder="1" applyAlignment="1">
      <alignment horizontal="left"/>
    </xf>
    <xf numFmtId="0" fontId="57" fillId="39" borderId="20" xfId="0" applyFont="1" applyFill="1" applyBorder="1" applyAlignment="1">
      <alignment horizontal="left"/>
    </xf>
    <xf numFmtId="0" fontId="57" fillId="39" borderId="2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98</xdr:row>
      <xdr:rowOff>114300</xdr:rowOff>
    </xdr:from>
    <xdr:to>
      <xdr:col>1</xdr:col>
      <xdr:colOff>180975</xdr:colOff>
      <xdr:row>99</xdr:row>
      <xdr:rowOff>66675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2439650"/>
          <a:ext cx="1809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99</xdr:row>
      <xdr:rowOff>0</xdr:rowOff>
    </xdr:from>
    <xdr:to>
      <xdr:col>1</xdr:col>
      <xdr:colOff>390525</xdr:colOff>
      <xdr:row>99</xdr:row>
      <xdr:rowOff>104775</xdr:rowOff>
    </xdr:to>
    <xdr:pic>
      <xdr:nvPicPr>
        <xdr:cNvPr id="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2487275"/>
          <a:ext cx="2000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2009775</xdr:colOff>
      <xdr:row>84</xdr:row>
      <xdr:rowOff>9525</xdr:rowOff>
    </xdr:from>
    <xdr:to>
      <xdr:col>2</xdr:col>
      <xdr:colOff>876300</xdr:colOff>
      <xdr:row>91</xdr:row>
      <xdr:rowOff>66675</xdr:rowOff>
    </xdr:to>
    <xdr:pic>
      <xdr:nvPicPr>
        <xdr:cNvPr id="3" name="Picture 69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10048875"/>
          <a:ext cx="1152525" cy="1190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@llyuss@,%20&#1054;&#1083;&#1100;&#1075;&#1072;" TargetMode="External" /><Relationship Id="rId2" Type="http://schemas.openxmlformats.org/officeDocument/2006/relationships/hyperlink" Target="mailto:Zlat@,%20&#1053;&#1072;&#1089;&#1090;&#1103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09"/>
  <sheetViews>
    <sheetView tabSelected="1" zoomScale="75" zoomScaleNormal="75" zoomScalePageLayoutView="0" workbookViewId="0" topLeftCell="A1">
      <pane ySplit="2" topLeftCell="A46" activePane="bottomLeft" state="frozen"/>
      <selection pane="topLeft" activeCell="A1" sqref="A1"/>
      <selection pane="bottomLeft" activeCell="BF88" sqref="BF88"/>
    </sheetView>
  </sheetViews>
  <sheetFormatPr defaultColWidth="9.00390625" defaultRowHeight="12.75"/>
  <cols>
    <col min="1" max="1" width="3.625" style="2" customWidth="1"/>
    <col min="2" max="2" width="30.00390625" style="2" bestFit="1" customWidth="1"/>
    <col min="3" max="3" width="11.625" style="2" customWidth="1"/>
    <col min="4" max="4" width="7.125" style="2" customWidth="1"/>
    <col min="5" max="5" width="6.375" style="2" customWidth="1"/>
    <col min="6" max="13" width="8.375" style="2" hidden="1" customWidth="1"/>
    <col min="14" max="14" width="9.25390625" style="2" hidden="1" customWidth="1"/>
    <col min="15" max="16" width="8.375" style="2" hidden="1" customWidth="1"/>
    <col min="17" max="21" width="9.125" style="2" hidden="1" customWidth="1"/>
    <col min="22" max="38" width="10.125" style="2" hidden="1" customWidth="1"/>
    <col min="39" max="39" width="8.625" style="2" hidden="1" customWidth="1"/>
    <col min="40" max="40" width="8.00390625" style="2" hidden="1" customWidth="1"/>
    <col min="41" max="42" width="8.375" style="2" hidden="1" customWidth="1"/>
    <col min="43" max="53" width="7.75390625" style="2" hidden="1" customWidth="1"/>
    <col min="54" max="59" width="7.75390625" style="2" customWidth="1"/>
    <col min="60" max="60" width="6.375" style="2" customWidth="1"/>
    <col min="61" max="61" width="12.00390625" style="27" customWidth="1"/>
    <col min="62" max="62" width="10.875" style="27" customWidth="1"/>
    <col min="63" max="63" width="10.75390625" style="27" customWidth="1"/>
    <col min="64" max="64" width="8.25390625" style="2" hidden="1" customWidth="1"/>
    <col min="65" max="73" width="8.625" style="2" hidden="1" customWidth="1"/>
    <col min="74" max="74" width="8.00390625" style="2" hidden="1" customWidth="1"/>
    <col min="75" max="83" width="8.375" style="2" hidden="1" customWidth="1"/>
    <col min="84" max="84" width="9.375" style="2" customWidth="1"/>
    <col min="85" max="85" width="1.37890625" style="2" hidden="1" customWidth="1"/>
    <col min="86" max="86" width="0.12890625" style="2" customWidth="1"/>
    <col min="87" max="87" width="18.75390625" style="2" customWidth="1"/>
    <col min="88" max="88" width="16.00390625" style="2" customWidth="1"/>
    <col min="89" max="99" width="13.75390625" style="2" hidden="1" customWidth="1"/>
    <col min="100" max="100" width="11.25390625" style="2" customWidth="1"/>
    <col min="101" max="101" width="12.375" style="2" customWidth="1"/>
    <col min="102" max="102" width="23.125" style="2" customWidth="1"/>
    <col min="103" max="16384" width="9.125" style="2" customWidth="1"/>
  </cols>
  <sheetData>
    <row r="1" spans="5:99" s="6" customFormat="1" ht="12.75"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6" t="s">
        <v>392</v>
      </c>
      <c r="BI1" s="25"/>
      <c r="BJ1" s="25"/>
      <c r="BK1" s="25"/>
      <c r="CI1" s="7"/>
      <c r="CJ1" s="8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</row>
    <row r="2" spans="1:102" s="68" customFormat="1" ht="92.25" customHeight="1">
      <c r="A2" s="61"/>
      <c r="B2" s="62" t="s">
        <v>0</v>
      </c>
      <c r="C2" s="63" t="s">
        <v>1</v>
      </c>
      <c r="D2" s="64" t="s">
        <v>2</v>
      </c>
      <c r="E2" s="64" t="s">
        <v>3</v>
      </c>
      <c r="F2" s="64" t="s">
        <v>4</v>
      </c>
      <c r="G2" s="64" t="s">
        <v>5</v>
      </c>
      <c r="H2" s="64" t="s">
        <v>6</v>
      </c>
      <c r="I2" s="64" t="s">
        <v>7</v>
      </c>
      <c r="J2" s="64" t="s">
        <v>8</v>
      </c>
      <c r="K2" s="64" t="s">
        <v>9</v>
      </c>
      <c r="L2" s="64" t="s">
        <v>10</v>
      </c>
      <c r="M2" s="64" t="s">
        <v>11</v>
      </c>
      <c r="N2" s="64" t="s">
        <v>12</v>
      </c>
      <c r="O2" s="64" t="s">
        <v>13</v>
      </c>
      <c r="P2" s="64" t="s">
        <v>14</v>
      </c>
      <c r="Q2" s="64" t="s">
        <v>15</v>
      </c>
      <c r="R2" s="64" t="s">
        <v>237</v>
      </c>
      <c r="S2" s="64" t="s">
        <v>245</v>
      </c>
      <c r="T2" s="64" t="s">
        <v>249</v>
      </c>
      <c r="U2" s="64" t="s">
        <v>256</v>
      </c>
      <c r="V2" s="65" t="s">
        <v>264</v>
      </c>
      <c r="W2" s="65" t="s">
        <v>267</v>
      </c>
      <c r="X2" s="65" t="s">
        <v>275</v>
      </c>
      <c r="Y2" s="65" t="s">
        <v>280</v>
      </c>
      <c r="Z2" s="65" t="s">
        <v>283</v>
      </c>
      <c r="AA2" s="65" t="s">
        <v>284</v>
      </c>
      <c r="AB2" s="65" t="s">
        <v>293</v>
      </c>
      <c r="AC2" s="65" t="s">
        <v>294</v>
      </c>
      <c r="AD2" s="65" t="s">
        <v>297</v>
      </c>
      <c r="AE2" s="65" t="s">
        <v>300</v>
      </c>
      <c r="AF2" s="65" t="s">
        <v>304</v>
      </c>
      <c r="AG2" s="65" t="s">
        <v>316</v>
      </c>
      <c r="AH2" s="65" t="s">
        <v>320</v>
      </c>
      <c r="AI2" s="65" t="s">
        <v>325</v>
      </c>
      <c r="AJ2" s="65" t="s">
        <v>326</v>
      </c>
      <c r="AK2" s="65" t="s">
        <v>327</v>
      </c>
      <c r="AL2" s="65" t="s">
        <v>331</v>
      </c>
      <c r="AM2" s="65">
        <v>40504</v>
      </c>
      <c r="AN2" s="65" t="s">
        <v>350</v>
      </c>
      <c r="AO2" s="65" t="s">
        <v>354</v>
      </c>
      <c r="AP2" s="65" t="s">
        <v>355</v>
      </c>
      <c r="AQ2" s="65" t="s">
        <v>356</v>
      </c>
      <c r="AR2" s="65" t="s">
        <v>363</v>
      </c>
      <c r="AS2" s="65" t="s">
        <v>368</v>
      </c>
      <c r="AT2" s="65" t="s">
        <v>373</v>
      </c>
      <c r="AU2" s="65" t="s">
        <v>374</v>
      </c>
      <c r="AV2" s="65" t="s">
        <v>375</v>
      </c>
      <c r="AW2" s="65" t="s">
        <v>383</v>
      </c>
      <c r="AX2" s="65" t="s">
        <v>387</v>
      </c>
      <c r="AY2" s="65" t="s">
        <v>393</v>
      </c>
      <c r="AZ2" s="65" t="s">
        <v>394</v>
      </c>
      <c r="BA2" s="65" t="s">
        <v>403</v>
      </c>
      <c r="BB2" s="65" t="s">
        <v>405</v>
      </c>
      <c r="BC2" s="65" t="s">
        <v>411</v>
      </c>
      <c r="BD2" s="65" t="s">
        <v>415</v>
      </c>
      <c r="BE2" s="65" t="s">
        <v>423</v>
      </c>
      <c r="BF2" s="65" t="s">
        <v>422</v>
      </c>
      <c r="BG2" s="65" t="s">
        <v>427</v>
      </c>
      <c r="BH2" s="64" t="s">
        <v>16</v>
      </c>
      <c r="BI2" s="66" t="s">
        <v>17</v>
      </c>
      <c r="BJ2" s="66" t="s">
        <v>18</v>
      </c>
      <c r="BK2" s="66" t="s">
        <v>19</v>
      </c>
      <c r="BL2" s="64" t="s">
        <v>20</v>
      </c>
      <c r="BM2" s="64"/>
      <c r="BN2" s="64"/>
      <c r="BO2" s="64"/>
      <c r="BP2" s="64"/>
      <c r="BQ2" s="64"/>
      <c r="BR2" s="64"/>
      <c r="BS2" s="64"/>
      <c r="BT2" s="64"/>
      <c r="BU2" s="64"/>
      <c r="BV2" s="64" t="s">
        <v>21</v>
      </c>
      <c r="BW2" s="64" t="s">
        <v>22</v>
      </c>
      <c r="BX2" s="64" t="s">
        <v>23</v>
      </c>
      <c r="BY2" s="64" t="s">
        <v>24</v>
      </c>
      <c r="BZ2" s="64" t="s">
        <v>25</v>
      </c>
      <c r="CA2" s="64" t="s">
        <v>26</v>
      </c>
      <c r="CB2" s="64" t="s">
        <v>27</v>
      </c>
      <c r="CC2" s="64" t="s">
        <v>28</v>
      </c>
      <c r="CD2" s="64" t="s">
        <v>29</v>
      </c>
      <c r="CE2" s="64" t="s">
        <v>30</v>
      </c>
      <c r="CF2" s="64" t="s">
        <v>31</v>
      </c>
      <c r="CG2" s="64" t="s">
        <v>20</v>
      </c>
      <c r="CH2" s="64" t="s">
        <v>32</v>
      </c>
      <c r="CI2" s="64" t="s">
        <v>33</v>
      </c>
      <c r="CJ2" s="64" t="s">
        <v>34</v>
      </c>
      <c r="CK2" s="67" t="s">
        <v>35</v>
      </c>
      <c r="CL2" s="67" t="s">
        <v>36</v>
      </c>
      <c r="CM2" s="67" t="s">
        <v>37</v>
      </c>
      <c r="CN2" s="67" t="s">
        <v>38</v>
      </c>
      <c r="CO2" s="67" t="s">
        <v>39</v>
      </c>
      <c r="CP2" s="67" t="s">
        <v>40</v>
      </c>
      <c r="CQ2" s="67" t="s">
        <v>41</v>
      </c>
      <c r="CR2" s="67" t="s">
        <v>42</v>
      </c>
      <c r="CS2" s="67" t="s">
        <v>43</v>
      </c>
      <c r="CT2" s="67" t="s">
        <v>44</v>
      </c>
      <c r="CU2" s="67" t="s">
        <v>45</v>
      </c>
      <c r="CV2" s="67" t="s">
        <v>46</v>
      </c>
      <c r="CW2" s="67" t="s">
        <v>47</v>
      </c>
      <c r="CX2" s="67" t="s">
        <v>48</v>
      </c>
    </row>
    <row r="3" spans="1:102" ht="18.75">
      <c r="A3" s="84" t="s">
        <v>357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6"/>
    </row>
    <row r="4" spans="1:102" ht="12.75">
      <c r="A4" s="60">
        <v>1</v>
      </c>
      <c r="B4" s="59" t="s">
        <v>54</v>
      </c>
      <c r="C4" s="55">
        <v>36</v>
      </c>
      <c r="D4" s="55">
        <v>155</v>
      </c>
      <c r="E4" s="55">
        <v>94</v>
      </c>
      <c r="F4" s="35">
        <v>93</v>
      </c>
      <c r="G4" s="35">
        <v>93</v>
      </c>
      <c r="H4" s="35">
        <v>93</v>
      </c>
      <c r="I4" s="35">
        <v>93</v>
      </c>
      <c r="J4" s="35">
        <v>93</v>
      </c>
      <c r="K4" s="35">
        <v>93</v>
      </c>
      <c r="L4" s="35">
        <v>93</v>
      </c>
      <c r="M4" s="35">
        <v>92</v>
      </c>
      <c r="N4" s="35">
        <v>91.5</v>
      </c>
      <c r="O4" s="35">
        <v>91.5</v>
      </c>
      <c r="P4" s="35">
        <v>91</v>
      </c>
      <c r="Q4" s="35">
        <v>91.5</v>
      </c>
      <c r="R4" s="35">
        <v>91.3</v>
      </c>
      <c r="S4" s="35">
        <v>91</v>
      </c>
      <c r="T4" s="35">
        <v>91</v>
      </c>
      <c r="U4" s="35">
        <v>90.5</v>
      </c>
      <c r="V4" s="35">
        <v>90.2</v>
      </c>
      <c r="W4" s="35">
        <v>90</v>
      </c>
      <c r="X4" s="35">
        <v>90</v>
      </c>
      <c r="Y4" s="35">
        <v>90</v>
      </c>
      <c r="Z4" s="35">
        <v>90</v>
      </c>
      <c r="AA4" s="35">
        <v>90</v>
      </c>
      <c r="AB4" s="35">
        <v>90</v>
      </c>
      <c r="AC4" s="35">
        <v>88</v>
      </c>
      <c r="AD4" s="35">
        <v>88</v>
      </c>
      <c r="AE4" s="35">
        <v>88</v>
      </c>
      <c r="AF4" s="35">
        <v>90</v>
      </c>
      <c r="AG4" s="35">
        <v>89.5</v>
      </c>
      <c r="AH4" s="35">
        <v>90</v>
      </c>
      <c r="AI4" s="35"/>
      <c r="AJ4" s="35"/>
      <c r="AK4" s="35"/>
      <c r="AL4" s="35">
        <v>90</v>
      </c>
      <c r="AM4" s="35"/>
      <c r="AN4" s="35"/>
      <c r="AO4" s="55">
        <v>90</v>
      </c>
      <c r="AP4" s="55">
        <v>90</v>
      </c>
      <c r="AQ4" s="55">
        <v>90</v>
      </c>
      <c r="AR4" s="74">
        <v>95</v>
      </c>
      <c r="AS4" s="74">
        <v>93</v>
      </c>
      <c r="AT4" s="74">
        <v>92.5</v>
      </c>
      <c r="AU4" s="74">
        <v>92</v>
      </c>
      <c r="AV4" s="55">
        <v>92</v>
      </c>
      <c r="AW4" s="74">
        <v>92</v>
      </c>
      <c r="AX4" s="74">
        <v>91.5</v>
      </c>
      <c r="AY4" s="74">
        <v>91</v>
      </c>
      <c r="AZ4" s="55">
        <v>91</v>
      </c>
      <c r="BA4" s="55">
        <v>91</v>
      </c>
      <c r="BB4" s="55">
        <v>91</v>
      </c>
      <c r="BC4" s="55">
        <v>91</v>
      </c>
      <c r="BD4" s="55"/>
      <c r="BE4" s="55"/>
      <c r="BF4" s="55"/>
      <c r="BG4" s="55"/>
      <c r="BH4" s="55">
        <v>45</v>
      </c>
      <c r="BI4" s="69">
        <f aca="true" t="shared" si="0" ref="BI4:BI11">E4-BH4</f>
        <v>49</v>
      </c>
      <c r="BJ4" s="54">
        <f aca="true" t="shared" si="1" ref="BJ4:BJ10">E4-BC4</f>
        <v>3</v>
      </c>
      <c r="BK4" s="69">
        <f>BI4-BJ4</f>
        <v>46</v>
      </c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1">
        <f>BJ4/BI4</f>
        <v>0.061224489795918366</v>
      </c>
      <c r="CG4" s="57"/>
      <c r="CH4" s="56"/>
      <c r="CI4" s="57" t="s">
        <v>276</v>
      </c>
      <c r="CJ4" s="57" t="s">
        <v>386</v>
      </c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8"/>
      <c r="CW4" s="58" t="s">
        <v>55</v>
      </c>
      <c r="CX4" s="72">
        <v>40310</v>
      </c>
    </row>
    <row r="5" spans="1:102" ht="12.75">
      <c r="A5" s="60">
        <v>2</v>
      </c>
      <c r="B5" s="59" t="s">
        <v>56</v>
      </c>
      <c r="C5" s="55">
        <v>45</v>
      </c>
      <c r="D5" s="55">
        <v>171</v>
      </c>
      <c r="E5" s="55">
        <v>96.9</v>
      </c>
      <c r="F5" s="35"/>
      <c r="G5" s="35"/>
      <c r="H5" s="35"/>
      <c r="I5" s="35"/>
      <c r="J5" s="35"/>
      <c r="K5" s="35"/>
      <c r="L5" s="35"/>
      <c r="M5" s="35"/>
      <c r="N5" s="35">
        <v>96.9</v>
      </c>
      <c r="O5" s="35">
        <v>95.9</v>
      </c>
      <c r="P5" s="35">
        <v>95</v>
      </c>
      <c r="Q5" s="35">
        <v>94.5</v>
      </c>
      <c r="R5" s="35"/>
      <c r="S5" s="35">
        <v>93.9</v>
      </c>
      <c r="T5" s="35">
        <v>93.9</v>
      </c>
      <c r="U5" s="35">
        <v>93</v>
      </c>
      <c r="V5" s="35">
        <v>93</v>
      </c>
      <c r="W5" s="35">
        <v>93</v>
      </c>
      <c r="X5" s="35">
        <v>93</v>
      </c>
      <c r="Y5" s="35">
        <v>93</v>
      </c>
      <c r="Z5" s="35">
        <v>93</v>
      </c>
      <c r="AA5" s="35">
        <v>93</v>
      </c>
      <c r="AB5" s="35">
        <v>93</v>
      </c>
      <c r="AC5" s="35">
        <v>93</v>
      </c>
      <c r="AD5" s="35">
        <v>93</v>
      </c>
      <c r="AE5" s="35">
        <v>93</v>
      </c>
      <c r="AF5" s="35">
        <v>93</v>
      </c>
      <c r="AG5" s="35"/>
      <c r="AH5" s="35"/>
      <c r="AI5" s="35"/>
      <c r="AJ5" s="35"/>
      <c r="AK5" s="35"/>
      <c r="AL5" s="35"/>
      <c r="AM5" s="35"/>
      <c r="AN5" s="35"/>
      <c r="AO5" s="55">
        <v>93</v>
      </c>
      <c r="AP5" s="55">
        <v>93</v>
      </c>
      <c r="AQ5" s="55">
        <v>93</v>
      </c>
      <c r="AR5" s="55">
        <v>93</v>
      </c>
      <c r="AS5" s="55">
        <v>93</v>
      </c>
      <c r="AT5" s="55">
        <v>93</v>
      </c>
      <c r="AU5" s="55">
        <v>93</v>
      </c>
      <c r="AV5" s="55">
        <v>93</v>
      </c>
      <c r="AW5" s="55">
        <v>93</v>
      </c>
      <c r="AX5" s="55">
        <v>93</v>
      </c>
      <c r="AY5" s="55">
        <v>93</v>
      </c>
      <c r="AZ5" s="55">
        <v>93</v>
      </c>
      <c r="BA5" s="55">
        <v>93</v>
      </c>
      <c r="BB5" s="55">
        <v>93</v>
      </c>
      <c r="BC5" s="55">
        <v>93</v>
      </c>
      <c r="BD5" s="55"/>
      <c r="BE5" s="55"/>
      <c r="BF5" s="55"/>
      <c r="BG5" s="55"/>
      <c r="BH5" s="55">
        <v>60</v>
      </c>
      <c r="BI5" s="69">
        <f t="shared" si="0"/>
        <v>36.900000000000006</v>
      </c>
      <c r="BJ5" s="54">
        <f t="shared" si="1"/>
        <v>3.9000000000000057</v>
      </c>
      <c r="BK5" s="69">
        <f aca="true" t="shared" si="2" ref="BK5:BK10">BI5-BJ5</f>
        <v>33</v>
      </c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1">
        <f aca="true" t="shared" si="3" ref="CF5:CF10">BJ5/BI5</f>
        <v>0.10569105691056924</v>
      </c>
      <c r="CG5" s="57"/>
      <c r="CH5" s="56"/>
      <c r="CI5" s="57" t="s">
        <v>57</v>
      </c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8" t="s">
        <v>58</v>
      </c>
      <c r="CW5" s="58" t="s">
        <v>59</v>
      </c>
      <c r="CX5" s="72">
        <v>40322</v>
      </c>
    </row>
    <row r="6" spans="1:102" ht="12.75" customHeight="1" hidden="1">
      <c r="A6" s="60">
        <v>3</v>
      </c>
      <c r="B6" s="59" t="s">
        <v>60</v>
      </c>
      <c r="C6" s="55">
        <v>33</v>
      </c>
      <c r="D6" s="55">
        <v>154</v>
      </c>
      <c r="E6" s="55">
        <v>73</v>
      </c>
      <c r="F6" s="35"/>
      <c r="G6" s="35"/>
      <c r="H6" s="35"/>
      <c r="I6" s="35"/>
      <c r="J6" s="35"/>
      <c r="K6" s="35"/>
      <c r="L6" s="35"/>
      <c r="M6" s="35"/>
      <c r="N6" s="35">
        <v>73</v>
      </c>
      <c r="O6" s="35">
        <v>73</v>
      </c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55"/>
      <c r="AP6" s="55"/>
      <c r="AQ6" s="55"/>
      <c r="AR6" s="55"/>
      <c r="AS6" s="55"/>
      <c r="AT6" s="55"/>
      <c r="AU6" s="55"/>
      <c r="AV6" s="55"/>
      <c r="AW6" s="55">
        <v>0</v>
      </c>
      <c r="AX6" s="55">
        <v>0</v>
      </c>
      <c r="AY6" s="55">
        <v>0</v>
      </c>
      <c r="AZ6" s="55">
        <v>0</v>
      </c>
      <c r="BA6" s="55">
        <v>0</v>
      </c>
      <c r="BB6" s="55">
        <v>0</v>
      </c>
      <c r="BC6" s="55">
        <v>0</v>
      </c>
      <c r="BD6" s="55"/>
      <c r="BE6" s="55"/>
      <c r="BF6" s="55"/>
      <c r="BG6" s="55"/>
      <c r="BH6" s="55">
        <v>47</v>
      </c>
      <c r="BI6" s="69">
        <f t="shared" si="0"/>
        <v>26</v>
      </c>
      <c r="BJ6" s="54">
        <f t="shared" si="1"/>
        <v>73</v>
      </c>
      <c r="BK6" s="69">
        <f t="shared" si="2"/>
        <v>-47</v>
      </c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1">
        <f t="shared" si="3"/>
        <v>2.8076923076923075</v>
      </c>
      <c r="CG6" s="57"/>
      <c r="CH6" s="56"/>
      <c r="CI6" s="57" t="s">
        <v>61</v>
      </c>
      <c r="CJ6" s="57" t="s">
        <v>61</v>
      </c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 t="s">
        <v>62</v>
      </c>
      <c r="CV6" s="58"/>
      <c r="CW6" s="58" t="s">
        <v>63</v>
      </c>
      <c r="CX6" s="72">
        <v>40322</v>
      </c>
    </row>
    <row r="7" spans="1:102" ht="14.25" customHeight="1">
      <c r="A7" s="60">
        <v>3</v>
      </c>
      <c r="B7" s="59" t="s">
        <v>419</v>
      </c>
      <c r="C7" s="55">
        <v>25</v>
      </c>
      <c r="D7" s="55">
        <v>172</v>
      </c>
      <c r="E7" s="55">
        <v>106.7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>
        <v>106.7</v>
      </c>
      <c r="BE7" s="55">
        <v>105</v>
      </c>
      <c r="BF7" s="74">
        <v>103.5</v>
      </c>
      <c r="BG7" s="78"/>
      <c r="BH7" s="55">
        <v>75</v>
      </c>
      <c r="BI7" s="69">
        <f>E7-BH7</f>
        <v>31.700000000000003</v>
      </c>
      <c r="BJ7" s="54">
        <f>E7-BF7</f>
        <v>3.200000000000003</v>
      </c>
      <c r="BK7" s="69">
        <f>BI7-BJ7</f>
        <v>28.5</v>
      </c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1">
        <f t="shared" si="3"/>
        <v>0.10094637223974771</v>
      </c>
      <c r="CG7" s="57"/>
      <c r="CH7" s="56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8"/>
      <c r="CW7" s="58" t="s">
        <v>420</v>
      </c>
      <c r="CX7" s="72">
        <v>40653</v>
      </c>
    </row>
    <row r="8" spans="1:102" ht="12.75" hidden="1">
      <c r="A8" s="60">
        <v>5</v>
      </c>
      <c r="B8" s="59" t="s">
        <v>64</v>
      </c>
      <c r="C8" s="55">
        <v>29</v>
      </c>
      <c r="D8" s="55">
        <v>160</v>
      </c>
      <c r="E8" s="55">
        <v>85</v>
      </c>
      <c r="F8" s="35"/>
      <c r="G8" s="35"/>
      <c r="H8" s="35"/>
      <c r="I8" s="35"/>
      <c r="J8" s="35"/>
      <c r="K8" s="35"/>
      <c r="L8" s="35"/>
      <c r="M8" s="35"/>
      <c r="N8" s="35"/>
      <c r="O8" s="35">
        <v>85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55"/>
      <c r="AP8" s="55"/>
      <c r="AQ8" s="55"/>
      <c r="AR8" s="55"/>
      <c r="AS8" s="55"/>
      <c r="AT8" s="55"/>
      <c r="AU8" s="55"/>
      <c r="AV8" s="55"/>
      <c r="AW8" s="55">
        <v>0</v>
      </c>
      <c r="AX8" s="55">
        <v>0</v>
      </c>
      <c r="AY8" s="55">
        <v>0</v>
      </c>
      <c r="AZ8" s="55">
        <v>0</v>
      </c>
      <c r="BA8" s="55">
        <v>0</v>
      </c>
      <c r="BB8" s="55">
        <v>0</v>
      </c>
      <c r="BC8" s="55">
        <v>0</v>
      </c>
      <c r="BD8" s="55"/>
      <c r="BE8" s="55"/>
      <c r="BF8" s="74"/>
      <c r="BG8" s="74"/>
      <c r="BH8" s="55"/>
      <c r="BI8" s="69">
        <f t="shared" si="0"/>
        <v>85</v>
      </c>
      <c r="BJ8" s="54">
        <f t="shared" si="1"/>
        <v>85</v>
      </c>
      <c r="BK8" s="69">
        <f t="shared" si="2"/>
        <v>0</v>
      </c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1">
        <f t="shared" si="3"/>
        <v>1</v>
      </c>
      <c r="CG8" s="57"/>
      <c r="CH8" s="56"/>
      <c r="CI8" s="57" t="s">
        <v>65</v>
      </c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8"/>
      <c r="CW8" s="58"/>
      <c r="CX8" s="72"/>
    </row>
    <row r="9" spans="1:102" ht="12.75" hidden="1">
      <c r="A9" s="60">
        <v>6</v>
      </c>
      <c r="B9" s="59" t="s">
        <v>96</v>
      </c>
      <c r="C9" s="55">
        <v>34</v>
      </c>
      <c r="D9" s="55">
        <v>160</v>
      </c>
      <c r="E9" s="55">
        <v>72</v>
      </c>
      <c r="F9" s="35">
        <v>72</v>
      </c>
      <c r="G9" s="35">
        <v>72</v>
      </c>
      <c r="H9" s="35">
        <v>72</v>
      </c>
      <c r="I9" s="35">
        <v>72</v>
      </c>
      <c r="J9" s="35">
        <v>72</v>
      </c>
      <c r="K9" s="35">
        <v>72</v>
      </c>
      <c r="L9" s="35">
        <v>72</v>
      </c>
      <c r="M9" s="35">
        <v>72</v>
      </c>
      <c r="N9" s="35">
        <v>72</v>
      </c>
      <c r="O9" s="35">
        <v>72</v>
      </c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55"/>
      <c r="AP9" s="55"/>
      <c r="AQ9" s="55"/>
      <c r="AR9" s="55"/>
      <c r="AS9" s="55"/>
      <c r="AT9" s="55"/>
      <c r="AU9" s="55"/>
      <c r="AV9" s="55"/>
      <c r="AW9" s="55">
        <v>0</v>
      </c>
      <c r="AX9" s="55">
        <v>0</v>
      </c>
      <c r="AY9" s="55">
        <v>0</v>
      </c>
      <c r="AZ9" s="55">
        <v>0</v>
      </c>
      <c r="BA9" s="55">
        <v>0</v>
      </c>
      <c r="BB9" s="55">
        <v>0</v>
      </c>
      <c r="BC9" s="55">
        <v>0</v>
      </c>
      <c r="BD9" s="55"/>
      <c r="BE9" s="55"/>
      <c r="BF9" s="74"/>
      <c r="BG9" s="74"/>
      <c r="BH9" s="55">
        <v>60</v>
      </c>
      <c r="BI9" s="69">
        <f t="shared" si="0"/>
        <v>12</v>
      </c>
      <c r="BJ9" s="54">
        <f t="shared" si="1"/>
        <v>72</v>
      </c>
      <c r="BK9" s="69">
        <f t="shared" si="2"/>
        <v>-60</v>
      </c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1">
        <f t="shared" si="3"/>
        <v>6</v>
      </c>
      <c r="CG9" s="57"/>
      <c r="CH9" s="56"/>
      <c r="CI9" s="57" t="s">
        <v>97</v>
      </c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8" t="s">
        <v>98</v>
      </c>
      <c r="CW9" s="58" t="s">
        <v>99</v>
      </c>
      <c r="CX9" s="72" t="s">
        <v>53</v>
      </c>
    </row>
    <row r="10" spans="1:102" ht="12.75" hidden="1">
      <c r="A10" s="60">
        <v>7</v>
      </c>
      <c r="B10" s="59" t="s">
        <v>125</v>
      </c>
      <c r="C10" s="55">
        <v>41</v>
      </c>
      <c r="D10" s="55">
        <v>160</v>
      </c>
      <c r="E10" s="55">
        <v>69.5</v>
      </c>
      <c r="F10" s="35">
        <v>70.5</v>
      </c>
      <c r="G10" s="35">
        <v>70.5</v>
      </c>
      <c r="H10" s="35">
        <v>70.5</v>
      </c>
      <c r="I10" s="35">
        <v>70.5</v>
      </c>
      <c r="J10" s="35">
        <v>70.5</v>
      </c>
      <c r="K10" s="35">
        <v>70.5</v>
      </c>
      <c r="L10" s="35">
        <v>70.5</v>
      </c>
      <c r="M10" s="35">
        <v>70.5</v>
      </c>
      <c r="N10" s="35">
        <v>70.5</v>
      </c>
      <c r="O10" s="35">
        <v>70.5</v>
      </c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55"/>
      <c r="AP10" s="55"/>
      <c r="AQ10" s="55"/>
      <c r="AR10" s="55"/>
      <c r="AS10" s="55"/>
      <c r="AT10" s="55"/>
      <c r="AU10" s="55"/>
      <c r="AV10" s="55"/>
      <c r="AW10" s="55">
        <v>0</v>
      </c>
      <c r="AX10" s="55">
        <v>0</v>
      </c>
      <c r="AY10" s="55">
        <v>0</v>
      </c>
      <c r="AZ10" s="55">
        <v>0</v>
      </c>
      <c r="BA10" s="55">
        <v>0</v>
      </c>
      <c r="BB10" s="55">
        <v>0</v>
      </c>
      <c r="BC10" s="55">
        <v>0</v>
      </c>
      <c r="BD10" s="55"/>
      <c r="BE10" s="55"/>
      <c r="BF10" s="74"/>
      <c r="BG10" s="74"/>
      <c r="BH10" s="55">
        <v>60</v>
      </c>
      <c r="BI10" s="69">
        <f t="shared" si="0"/>
        <v>9.5</v>
      </c>
      <c r="BJ10" s="54">
        <f t="shared" si="1"/>
        <v>69.5</v>
      </c>
      <c r="BK10" s="69">
        <f t="shared" si="2"/>
        <v>-60</v>
      </c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1">
        <f t="shared" si="3"/>
        <v>7.315789473684211</v>
      </c>
      <c r="CG10" s="57">
        <f>E10</f>
        <v>69.5</v>
      </c>
      <c r="CH10" s="56"/>
      <c r="CI10" s="57" t="s">
        <v>126</v>
      </c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8" t="s">
        <v>123</v>
      </c>
      <c r="CW10" s="58" t="s">
        <v>127</v>
      </c>
      <c r="CX10" s="72" t="s">
        <v>53</v>
      </c>
    </row>
    <row r="11" spans="1:102" ht="14.25" customHeight="1">
      <c r="A11" s="60">
        <v>4</v>
      </c>
      <c r="B11" s="59" t="s">
        <v>398</v>
      </c>
      <c r="C11" s="55">
        <v>27</v>
      </c>
      <c r="D11" s="55">
        <v>178</v>
      </c>
      <c r="E11" s="55">
        <v>117.7</v>
      </c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55"/>
      <c r="AP11" s="55"/>
      <c r="AQ11" s="55"/>
      <c r="AR11" s="55"/>
      <c r="AS11" s="55"/>
      <c r="AT11" s="55"/>
      <c r="AU11" s="55"/>
      <c r="AV11" s="55"/>
      <c r="AW11" s="55"/>
      <c r="AX11" s="74"/>
      <c r="AY11" s="55">
        <v>117.7</v>
      </c>
      <c r="AZ11" s="74">
        <v>117.7</v>
      </c>
      <c r="BA11" s="74">
        <v>117.2</v>
      </c>
      <c r="BB11" s="74">
        <v>117</v>
      </c>
      <c r="BC11" s="74">
        <v>116.2</v>
      </c>
      <c r="BD11" s="74">
        <v>114.4</v>
      </c>
      <c r="BE11" s="78"/>
      <c r="BF11" s="74">
        <v>113.6</v>
      </c>
      <c r="BG11" s="78"/>
      <c r="BH11" s="55">
        <v>85</v>
      </c>
      <c r="BI11" s="69">
        <f t="shared" si="0"/>
        <v>32.7</v>
      </c>
      <c r="BJ11" s="54">
        <f>E11-BF11</f>
        <v>4.1000000000000085</v>
      </c>
      <c r="BK11" s="69">
        <f aca="true" t="shared" si="4" ref="BK11:BK17">BI11-BJ11</f>
        <v>28.599999999999994</v>
      </c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1">
        <f aca="true" t="shared" si="5" ref="CF11:CF17">BJ11/BI11</f>
        <v>0.12538226299694213</v>
      </c>
      <c r="CG11" s="57"/>
      <c r="CH11" s="56"/>
      <c r="CI11" s="75" t="s">
        <v>399</v>
      </c>
      <c r="CJ11" s="75" t="s">
        <v>413</v>
      </c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8" t="s">
        <v>400</v>
      </c>
      <c r="CW11" s="58" t="s">
        <v>401</v>
      </c>
      <c r="CX11" s="72"/>
    </row>
    <row r="12" spans="1:102" ht="14.25" customHeight="1">
      <c r="A12" s="60">
        <v>5</v>
      </c>
      <c r="B12" s="59" t="s">
        <v>215</v>
      </c>
      <c r="C12" s="55">
        <v>27</v>
      </c>
      <c r="D12" s="55">
        <v>172</v>
      </c>
      <c r="E12" s="55">
        <v>95</v>
      </c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>
        <v>94</v>
      </c>
      <c r="U12" s="35">
        <v>93</v>
      </c>
      <c r="V12" s="35">
        <v>93</v>
      </c>
      <c r="W12" s="35">
        <v>93</v>
      </c>
      <c r="X12" s="35">
        <v>93</v>
      </c>
      <c r="Y12" s="35">
        <v>93</v>
      </c>
      <c r="Z12" s="35">
        <v>93</v>
      </c>
      <c r="AA12" s="35">
        <f>U12+1</f>
        <v>94</v>
      </c>
      <c r="AB12" s="35">
        <v>94</v>
      </c>
      <c r="AC12" s="35">
        <v>95</v>
      </c>
      <c r="AD12" s="35">
        <f>95+1</f>
        <v>96</v>
      </c>
      <c r="AE12" s="35">
        <f>96+1</f>
        <v>97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55">
        <v>97</v>
      </c>
      <c r="AP12" s="55">
        <v>97</v>
      </c>
      <c r="AQ12" s="55">
        <v>97</v>
      </c>
      <c r="AR12" s="55">
        <v>97</v>
      </c>
      <c r="AS12" s="55">
        <v>97</v>
      </c>
      <c r="AT12" s="55">
        <v>97</v>
      </c>
      <c r="AU12" s="55">
        <v>97</v>
      </c>
      <c r="AV12" s="55">
        <v>97</v>
      </c>
      <c r="AW12" s="55">
        <v>97</v>
      </c>
      <c r="AX12" s="55">
        <v>97</v>
      </c>
      <c r="AY12" s="55">
        <v>97</v>
      </c>
      <c r="AZ12" s="55">
        <v>97</v>
      </c>
      <c r="BA12" s="55">
        <v>97</v>
      </c>
      <c r="BB12" s="55">
        <v>97</v>
      </c>
      <c r="BC12" s="55">
        <v>97</v>
      </c>
      <c r="BD12" s="55"/>
      <c r="BE12" s="55"/>
      <c r="BF12" s="55"/>
      <c r="BG12" s="55"/>
      <c r="BH12" s="55">
        <v>70</v>
      </c>
      <c r="BI12" s="69">
        <f aca="true" t="shared" si="6" ref="BI12:BI17">E12-BH12</f>
        <v>25</v>
      </c>
      <c r="BJ12" s="54">
        <f>E12-BC12</f>
        <v>-2</v>
      </c>
      <c r="BK12" s="69">
        <f t="shared" si="4"/>
        <v>27</v>
      </c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1">
        <f t="shared" si="5"/>
        <v>-0.08</v>
      </c>
      <c r="CG12" s="57">
        <f>E12</f>
        <v>95</v>
      </c>
      <c r="CH12" s="56"/>
      <c r="CI12" s="57" t="s">
        <v>216</v>
      </c>
      <c r="CJ12" s="57" t="s">
        <v>216</v>
      </c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8"/>
      <c r="CW12" s="58" t="s">
        <v>217</v>
      </c>
      <c r="CX12" s="72">
        <v>40309</v>
      </c>
    </row>
    <row r="13" spans="1:102" ht="14.25" customHeight="1">
      <c r="A13" s="60">
        <v>6</v>
      </c>
      <c r="B13" s="59" t="s">
        <v>286</v>
      </c>
      <c r="C13" s="55">
        <v>27</v>
      </c>
      <c r="D13" s="55">
        <v>165</v>
      </c>
      <c r="E13" s="55">
        <v>82</v>
      </c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>
        <v>81.2</v>
      </c>
      <c r="AB13" s="35">
        <v>81</v>
      </c>
      <c r="AC13" s="35">
        <v>80</v>
      </c>
      <c r="AD13" s="35">
        <v>80</v>
      </c>
      <c r="AE13" s="35">
        <v>79</v>
      </c>
      <c r="AF13" s="35">
        <v>79</v>
      </c>
      <c r="AG13" s="35">
        <v>79</v>
      </c>
      <c r="AH13" s="35"/>
      <c r="AI13" s="35">
        <v>79</v>
      </c>
      <c r="AJ13" s="35"/>
      <c r="AK13" s="35"/>
      <c r="AL13" s="35">
        <v>79</v>
      </c>
      <c r="AM13" s="35">
        <v>79</v>
      </c>
      <c r="AN13" s="35">
        <v>79</v>
      </c>
      <c r="AO13" s="55">
        <v>78</v>
      </c>
      <c r="AP13" s="55">
        <v>77</v>
      </c>
      <c r="AQ13" s="55">
        <v>77</v>
      </c>
      <c r="AR13" s="74">
        <v>77</v>
      </c>
      <c r="AS13" s="55">
        <v>77</v>
      </c>
      <c r="AT13" s="55">
        <v>77</v>
      </c>
      <c r="AU13" s="74">
        <v>77</v>
      </c>
      <c r="AV13" s="74">
        <v>77</v>
      </c>
      <c r="AW13" s="74">
        <v>75.5</v>
      </c>
      <c r="AX13" s="55">
        <v>75.5</v>
      </c>
      <c r="AY13" s="55">
        <v>75.5</v>
      </c>
      <c r="AZ13" s="74">
        <v>75.5</v>
      </c>
      <c r="BA13" s="55">
        <v>75.5</v>
      </c>
      <c r="BB13" s="74">
        <v>78</v>
      </c>
      <c r="BC13" s="55">
        <v>78</v>
      </c>
      <c r="BD13" s="55">
        <v>75</v>
      </c>
      <c r="BE13" s="55">
        <v>75</v>
      </c>
      <c r="BF13" s="83">
        <v>76</v>
      </c>
      <c r="BG13" s="83">
        <v>77.5</v>
      </c>
      <c r="BH13" s="55">
        <v>60</v>
      </c>
      <c r="BI13" s="69">
        <f t="shared" si="6"/>
        <v>22</v>
      </c>
      <c r="BJ13" s="54">
        <f>E13-BG13</f>
        <v>4.5</v>
      </c>
      <c r="BK13" s="69">
        <f t="shared" si="4"/>
        <v>17.5</v>
      </c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1">
        <f t="shared" si="5"/>
        <v>0.20454545454545456</v>
      </c>
      <c r="CG13" s="57"/>
      <c r="CH13" s="56"/>
      <c r="CI13" s="57" t="s">
        <v>295</v>
      </c>
      <c r="CJ13" s="57" t="s">
        <v>353</v>
      </c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8" t="s">
        <v>86</v>
      </c>
      <c r="CW13" s="58" t="s">
        <v>296</v>
      </c>
      <c r="CX13" s="72"/>
    </row>
    <row r="14" spans="1:102" ht="12.75">
      <c r="A14" s="60">
        <v>7</v>
      </c>
      <c r="B14" s="59" t="s">
        <v>49</v>
      </c>
      <c r="C14" s="55">
        <v>22</v>
      </c>
      <c r="D14" s="55">
        <v>170</v>
      </c>
      <c r="E14" s="55">
        <v>99.4</v>
      </c>
      <c r="F14" s="35">
        <v>95</v>
      </c>
      <c r="G14" s="35">
        <v>94.8</v>
      </c>
      <c r="H14" s="35">
        <v>94</v>
      </c>
      <c r="I14" s="35">
        <v>95</v>
      </c>
      <c r="J14" s="35">
        <v>93.4</v>
      </c>
      <c r="K14" s="35">
        <v>92.5</v>
      </c>
      <c r="L14" s="35">
        <v>91.8</v>
      </c>
      <c r="M14" s="35">
        <v>92</v>
      </c>
      <c r="N14" s="35">
        <v>92</v>
      </c>
      <c r="O14" s="35">
        <v>91</v>
      </c>
      <c r="P14" s="35">
        <v>91</v>
      </c>
      <c r="Q14" s="35">
        <v>90.3</v>
      </c>
      <c r="R14" s="35">
        <v>90.4</v>
      </c>
      <c r="S14" s="35">
        <v>89.7</v>
      </c>
      <c r="T14" s="35">
        <v>87.7</v>
      </c>
      <c r="U14" s="35">
        <v>85.5</v>
      </c>
      <c r="V14" s="35">
        <v>85.5</v>
      </c>
      <c r="W14" s="35">
        <v>85.5</v>
      </c>
      <c r="X14" s="35">
        <v>85.5</v>
      </c>
      <c r="Y14" s="35">
        <v>85.5</v>
      </c>
      <c r="Z14" s="35">
        <v>85.5</v>
      </c>
      <c r="AA14" s="35">
        <v>85</v>
      </c>
      <c r="AB14" s="35">
        <v>85</v>
      </c>
      <c r="AC14" s="35">
        <v>85</v>
      </c>
      <c r="AD14" s="35">
        <v>84.5</v>
      </c>
      <c r="AE14" s="35">
        <v>87.8</v>
      </c>
      <c r="AF14" s="35">
        <v>84</v>
      </c>
      <c r="AG14" s="35">
        <v>84</v>
      </c>
      <c r="AH14" s="35">
        <v>83.7</v>
      </c>
      <c r="AI14" s="35">
        <v>84</v>
      </c>
      <c r="AJ14" s="35">
        <v>83.8</v>
      </c>
      <c r="AK14" s="35">
        <v>83.6</v>
      </c>
      <c r="AL14" s="35">
        <v>83.5</v>
      </c>
      <c r="AM14" s="35"/>
      <c r="AN14" s="35"/>
      <c r="AO14" s="55">
        <v>83.5</v>
      </c>
      <c r="AP14" s="55">
        <v>83.5</v>
      </c>
      <c r="AQ14" s="55">
        <v>83.5</v>
      </c>
      <c r="AR14" s="55">
        <v>83.5</v>
      </c>
      <c r="AS14" s="55">
        <v>83.5</v>
      </c>
      <c r="AT14" s="55">
        <v>83.5</v>
      </c>
      <c r="AU14" s="55">
        <v>83.5</v>
      </c>
      <c r="AV14" s="55">
        <v>83.5</v>
      </c>
      <c r="AW14" s="55">
        <v>83.5</v>
      </c>
      <c r="AX14" s="55">
        <v>83.5</v>
      </c>
      <c r="AY14" s="55">
        <v>83.5</v>
      </c>
      <c r="AZ14" s="55">
        <v>83.5</v>
      </c>
      <c r="BA14" s="55">
        <v>83.5</v>
      </c>
      <c r="BB14" s="55">
        <v>83.5</v>
      </c>
      <c r="BC14" s="55">
        <v>83.5</v>
      </c>
      <c r="BD14" s="55"/>
      <c r="BE14" s="55"/>
      <c r="BF14" s="55"/>
      <c r="BG14" s="55"/>
      <c r="BH14" s="55">
        <v>70</v>
      </c>
      <c r="BI14" s="69">
        <f t="shared" si="6"/>
        <v>29.400000000000006</v>
      </c>
      <c r="BJ14" s="54">
        <f>E14-BC14</f>
        <v>15.900000000000006</v>
      </c>
      <c r="BK14" s="69">
        <f t="shared" si="4"/>
        <v>13.5</v>
      </c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1">
        <f t="shared" si="5"/>
        <v>0.5408163265306123</v>
      </c>
      <c r="CG14" s="57">
        <f>E14</f>
        <v>99.4</v>
      </c>
      <c r="CH14" s="56">
        <f>AK14-AJ14</f>
        <v>-0.20000000000000284</v>
      </c>
      <c r="CI14" s="57" t="s">
        <v>50</v>
      </c>
      <c r="CJ14" s="57" t="s">
        <v>278</v>
      </c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8" t="s">
        <v>51</v>
      </c>
      <c r="CW14" s="58" t="s">
        <v>52</v>
      </c>
      <c r="CX14" s="72" t="s">
        <v>53</v>
      </c>
    </row>
    <row r="15" spans="1:102" ht="12.75">
      <c r="A15" s="60">
        <v>8</v>
      </c>
      <c r="B15" s="59" t="s">
        <v>93</v>
      </c>
      <c r="C15" s="55">
        <v>28</v>
      </c>
      <c r="D15" s="55">
        <v>153</v>
      </c>
      <c r="E15" s="55">
        <v>67.5</v>
      </c>
      <c r="F15" s="35">
        <v>67.5</v>
      </c>
      <c r="G15" s="35">
        <v>67.5</v>
      </c>
      <c r="H15" s="35">
        <v>67.5</v>
      </c>
      <c r="I15" s="35">
        <v>67.5</v>
      </c>
      <c r="J15" s="35">
        <v>67.5</v>
      </c>
      <c r="K15" s="35">
        <v>67.5</v>
      </c>
      <c r="L15" s="35">
        <v>67.5</v>
      </c>
      <c r="M15" s="35">
        <v>67.5</v>
      </c>
      <c r="N15" s="35">
        <v>67</v>
      </c>
      <c r="O15" s="35">
        <v>65</v>
      </c>
      <c r="P15" s="35">
        <v>65</v>
      </c>
      <c r="Q15" s="35">
        <v>66</v>
      </c>
      <c r="R15" s="35">
        <v>65</v>
      </c>
      <c r="S15" s="35">
        <v>65</v>
      </c>
      <c r="T15" s="35">
        <v>65</v>
      </c>
      <c r="U15" s="35">
        <v>64</v>
      </c>
      <c r="V15" s="35">
        <v>64</v>
      </c>
      <c r="W15" s="35">
        <v>64</v>
      </c>
      <c r="X15" s="35"/>
      <c r="Y15" s="35"/>
      <c r="Z15" s="35">
        <v>67</v>
      </c>
      <c r="AA15" s="35">
        <f>Z15+1</f>
        <v>68</v>
      </c>
      <c r="AB15" s="35">
        <v>69</v>
      </c>
      <c r="AC15" s="35">
        <v>69</v>
      </c>
      <c r="AD15" s="35">
        <v>69</v>
      </c>
      <c r="AE15" s="35">
        <f>AD15+1</f>
        <v>70</v>
      </c>
      <c r="AF15" s="35">
        <v>70</v>
      </c>
      <c r="AG15" s="35"/>
      <c r="AH15" s="35"/>
      <c r="AI15" s="35"/>
      <c r="AJ15" s="35"/>
      <c r="AK15" s="35"/>
      <c r="AL15" s="35">
        <v>70</v>
      </c>
      <c r="AM15" s="35">
        <v>70</v>
      </c>
      <c r="AN15" s="35">
        <v>68</v>
      </c>
      <c r="AO15" s="55">
        <v>68</v>
      </c>
      <c r="AP15" s="55">
        <v>68</v>
      </c>
      <c r="AQ15" s="55">
        <v>68</v>
      </c>
      <c r="AR15" s="55">
        <v>68</v>
      </c>
      <c r="AS15" s="55">
        <v>68</v>
      </c>
      <c r="AT15" s="55">
        <v>68</v>
      </c>
      <c r="AU15" s="55">
        <v>68</v>
      </c>
      <c r="AV15" s="55">
        <v>68</v>
      </c>
      <c r="AW15" s="55">
        <v>68</v>
      </c>
      <c r="AX15" s="55">
        <v>68</v>
      </c>
      <c r="AY15" s="55">
        <v>68</v>
      </c>
      <c r="AZ15" s="55">
        <v>68</v>
      </c>
      <c r="BA15" s="55">
        <v>68</v>
      </c>
      <c r="BB15" s="55">
        <v>68</v>
      </c>
      <c r="BC15" s="55">
        <v>68</v>
      </c>
      <c r="BD15" s="55"/>
      <c r="BE15" s="55"/>
      <c r="BF15" s="55"/>
      <c r="BG15" s="55"/>
      <c r="BH15" s="55">
        <v>55</v>
      </c>
      <c r="BI15" s="69">
        <f t="shared" si="6"/>
        <v>12.5</v>
      </c>
      <c r="BJ15" s="54">
        <f>E15-BC15</f>
        <v>-0.5</v>
      </c>
      <c r="BK15" s="69">
        <f t="shared" si="4"/>
        <v>13</v>
      </c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1">
        <f t="shared" si="5"/>
        <v>-0.04</v>
      </c>
      <c r="CG15" s="57"/>
      <c r="CH15" s="56"/>
      <c r="CI15" s="57" t="s">
        <v>94</v>
      </c>
      <c r="CJ15" s="57" t="s">
        <v>238</v>
      </c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8"/>
      <c r="CW15" s="58" t="s">
        <v>95</v>
      </c>
      <c r="CX15" s="72">
        <v>40304</v>
      </c>
    </row>
    <row r="16" spans="1:102" ht="12.75">
      <c r="A16" s="60">
        <v>9</v>
      </c>
      <c r="B16" s="59" t="s">
        <v>290</v>
      </c>
      <c r="C16" s="55">
        <v>25</v>
      </c>
      <c r="D16" s="55">
        <v>165</v>
      </c>
      <c r="E16" s="55">
        <v>70</v>
      </c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>
        <v>70</v>
      </c>
      <c r="AB16" s="35">
        <v>70</v>
      </c>
      <c r="AC16" s="35">
        <v>71</v>
      </c>
      <c r="AD16" s="35">
        <v>69</v>
      </c>
      <c r="AE16" s="35">
        <v>69</v>
      </c>
      <c r="AF16" s="35">
        <v>68.5</v>
      </c>
      <c r="AG16" s="35"/>
      <c r="AH16" s="35"/>
      <c r="AI16" s="35"/>
      <c r="AJ16" s="35"/>
      <c r="AK16" s="35"/>
      <c r="AL16" s="35"/>
      <c r="AM16" s="35"/>
      <c r="AN16" s="35"/>
      <c r="AO16" s="55">
        <v>68.5</v>
      </c>
      <c r="AP16" s="55">
        <v>68.5</v>
      </c>
      <c r="AQ16" s="55">
        <v>68.5</v>
      </c>
      <c r="AR16" s="55">
        <v>68.5</v>
      </c>
      <c r="AS16" s="55">
        <v>68.5</v>
      </c>
      <c r="AT16" s="55">
        <v>68.5</v>
      </c>
      <c r="AU16" s="55">
        <v>68.5</v>
      </c>
      <c r="AV16" s="55">
        <v>68.5</v>
      </c>
      <c r="AW16" s="55">
        <v>68.5</v>
      </c>
      <c r="AX16" s="55">
        <v>68.5</v>
      </c>
      <c r="AY16" s="55">
        <v>68.5</v>
      </c>
      <c r="AZ16" s="55">
        <v>68.5</v>
      </c>
      <c r="BA16" s="55">
        <v>68.5</v>
      </c>
      <c r="BB16" s="55">
        <v>68.5</v>
      </c>
      <c r="BC16" s="55">
        <v>68.5</v>
      </c>
      <c r="BD16" s="55"/>
      <c r="BE16" s="55"/>
      <c r="BF16" s="55"/>
      <c r="BG16" s="55"/>
      <c r="BH16" s="55">
        <v>57</v>
      </c>
      <c r="BI16" s="69">
        <f t="shared" si="6"/>
        <v>13</v>
      </c>
      <c r="BJ16" s="54">
        <f>E16-BC16</f>
        <v>1.5</v>
      </c>
      <c r="BK16" s="69">
        <f t="shared" si="4"/>
        <v>11.5</v>
      </c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1">
        <f t="shared" si="5"/>
        <v>0.11538461538461539</v>
      </c>
      <c r="CG16" s="57"/>
      <c r="CH16" s="56"/>
      <c r="CI16" s="57" t="s">
        <v>299</v>
      </c>
      <c r="CJ16" s="57" t="s">
        <v>310</v>
      </c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8" t="s">
        <v>291</v>
      </c>
      <c r="CW16" s="58" t="s">
        <v>292</v>
      </c>
      <c r="CX16" s="72">
        <v>40415</v>
      </c>
    </row>
    <row r="17" spans="1:102" ht="12.75">
      <c r="A17" s="60">
        <v>10</v>
      </c>
      <c r="B17" s="59" t="s">
        <v>388</v>
      </c>
      <c r="C17" s="55">
        <v>27</v>
      </c>
      <c r="D17" s="55">
        <v>177</v>
      </c>
      <c r="E17" s="55">
        <v>96</v>
      </c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55"/>
      <c r="AP17" s="55"/>
      <c r="AQ17" s="55"/>
      <c r="AR17" s="55"/>
      <c r="AS17" s="55"/>
      <c r="AT17" s="55"/>
      <c r="AU17" s="55"/>
      <c r="AV17" s="55">
        <v>96</v>
      </c>
      <c r="AW17" s="55">
        <v>96</v>
      </c>
      <c r="AX17" s="74">
        <v>96</v>
      </c>
      <c r="AY17" s="55">
        <v>96</v>
      </c>
      <c r="AZ17" s="74">
        <v>95.5</v>
      </c>
      <c r="BA17" s="55">
        <v>95.5</v>
      </c>
      <c r="BB17" s="55">
        <v>95.5</v>
      </c>
      <c r="BC17" s="55">
        <v>95.5</v>
      </c>
      <c r="BD17" s="55"/>
      <c r="BE17" s="55"/>
      <c r="BF17" s="55"/>
      <c r="BG17" s="55"/>
      <c r="BH17" s="55">
        <v>85</v>
      </c>
      <c r="BI17" s="69">
        <f t="shared" si="6"/>
        <v>11</v>
      </c>
      <c r="BJ17" s="54">
        <f>E17-BC17</f>
        <v>0.5</v>
      </c>
      <c r="BK17" s="69">
        <f t="shared" si="4"/>
        <v>10.5</v>
      </c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1">
        <f t="shared" si="5"/>
        <v>0.045454545454545456</v>
      </c>
      <c r="CG17" s="57"/>
      <c r="CH17" s="56"/>
      <c r="CI17" s="57" t="s">
        <v>389</v>
      </c>
      <c r="CJ17" s="57" t="s">
        <v>397</v>
      </c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8" t="s">
        <v>391</v>
      </c>
      <c r="CW17" s="58" t="s">
        <v>390</v>
      </c>
      <c r="CX17" s="72">
        <v>40602</v>
      </c>
    </row>
    <row r="18" spans="1:102" ht="18.75">
      <c r="A18" s="87" t="s">
        <v>358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9"/>
    </row>
    <row r="19" spans="1:102" ht="12.75">
      <c r="A19" s="60">
        <v>10</v>
      </c>
      <c r="B19" s="59" t="s">
        <v>231</v>
      </c>
      <c r="C19" s="55">
        <v>21</v>
      </c>
      <c r="D19" s="55">
        <v>164</v>
      </c>
      <c r="E19" s="55">
        <v>62.1</v>
      </c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>
        <v>62.1</v>
      </c>
      <c r="Q19" s="35">
        <v>61.1</v>
      </c>
      <c r="R19" s="35"/>
      <c r="S19" s="35">
        <v>60.4</v>
      </c>
      <c r="T19" s="35">
        <v>60.4</v>
      </c>
      <c r="U19" s="35">
        <v>60.4</v>
      </c>
      <c r="V19" s="35">
        <v>60.7</v>
      </c>
      <c r="W19" s="35">
        <v>60.7</v>
      </c>
      <c r="X19" s="35">
        <v>60.07</v>
      </c>
      <c r="Y19" s="35">
        <v>60.7</v>
      </c>
      <c r="Z19" s="35">
        <v>60.7</v>
      </c>
      <c r="AA19" s="35">
        <f>V19+1</f>
        <v>61.7</v>
      </c>
      <c r="AB19" s="35">
        <v>61.7</v>
      </c>
      <c r="AC19" s="35">
        <v>62.7</v>
      </c>
      <c r="AD19" s="35">
        <f>62.7+1</f>
        <v>63.7</v>
      </c>
      <c r="AE19" s="35">
        <f>63.7+1</f>
        <v>64.7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55">
        <v>64.7</v>
      </c>
      <c r="AP19" s="55">
        <v>64.7</v>
      </c>
      <c r="AQ19" s="55">
        <v>64.7</v>
      </c>
      <c r="AR19" s="55">
        <v>64.7</v>
      </c>
      <c r="AS19" s="55">
        <v>64.7</v>
      </c>
      <c r="AT19" s="55">
        <v>64.7</v>
      </c>
      <c r="AU19" s="55">
        <v>64.7</v>
      </c>
      <c r="AV19" s="55">
        <v>64.7</v>
      </c>
      <c r="AW19" s="55">
        <v>64.7</v>
      </c>
      <c r="AX19" s="55">
        <v>64.7</v>
      </c>
      <c r="AY19" s="55">
        <v>64.7</v>
      </c>
      <c r="AZ19" s="55">
        <v>64.7</v>
      </c>
      <c r="BA19" s="55">
        <v>64.7</v>
      </c>
      <c r="BB19" s="55">
        <v>64.7</v>
      </c>
      <c r="BC19" s="55">
        <v>64.7</v>
      </c>
      <c r="BD19" s="55"/>
      <c r="BE19" s="55"/>
      <c r="BF19" s="55"/>
      <c r="BG19" s="55"/>
      <c r="BH19" s="55">
        <v>55</v>
      </c>
      <c r="BI19" s="69">
        <f aca="true" t="shared" si="7" ref="BI19:BI40">E19-BH19</f>
        <v>7.100000000000001</v>
      </c>
      <c r="BJ19" s="54">
        <f aca="true" t="shared" si="8" ref="BJ19:BJ40">E19-BC19</f>
        <v>-2.6000000000000014</v>
      </c>
      <c r="BK19" s="69">
        <f aca="true" t="shared" si="9" ref="BK19:BK38">BI19-BJ19</f>
        <v>9.700000000000003</v>
      </c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1">
        <f aca="true" t="shared" si="10" ref="CF19:CF38">BJ19/BI19</f>
        <v>-0.36619718309859167</v>
      </c>
      <c r="CG19" s="57"/>
      <c r="CH19" s="56"/>
      <c r="CI19" s="57" t="s">
        <v>265</v>
      </c>
      <c r="CJ19" s="57" t="s">
        <v>254</v>
      </c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8" t="s">
        <v>232</v>
      </c>
      <c r="CW19" s="58" t="s">
        <v>233</v>
      </c>
      <c r="CX19" s="72">
        <v>40337</v>
      </c>
    </row>
    <row r="20" spans="1:102" ht="12.75" hidden="1">
      <c r="A20" s="60"/>
      <c r="B20" s="59" t="s">
        <v>100</v>
      </c>
      <c r="C20" s="55"/>
      <c r="D20" s="55">
        <v>165</v>
      </c>
      <c r="E20" s="55">
        <v>86</v>
      </c>
      <c r="F20" s="35">
        <v>86</v>
      </c>
      <c r="G20" s="35">
        <v>86</v>
      </c>
      <c r="H20" s="35">
        <v>86</v>
      </c>
      <c r="I20" s="35">
        <v>86</v>
      </c>
      <c r="J20" s="35">
        <v>86</v>
      </c>
      <c r="K20" s="35">
        <v>86</v>
      </c>
      <c r="L20" s="35">
        <v>86</v>
      </c>
      <c r="M20" s="35">
        <v>86</v>
      </c>
      <c r="N20" s="35">
        <v>86</v>
      </c>
      <c r="O20" s="35">
        <v>86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>
        <v>76</v>
      </c>
      <c r="BI20" s="69">
        <f t="shared" si="7"/>
        <v>10</v>
      </c>
      <c r="BJ20" s="54">
        <f t="shared" si="8"/>
        <v>86</v>
      </c>
      <c r="BK20" s="69">
        <f t="shared" si="9"/>
        <v>-76</v>
      </c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1">
        <f t="shared" si="10"/>
        <v>8.6</v>
      </c>
      <c r="CG20" s="57"/>
      <c r="CH20" s="56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8"/>
      <c r="CW20" s="58"/>
      <c r="CX20" s="72">
        <v>40310</v>
      </c>
    </row>
    <row r="21" spans="1:102" ht="12.75" hidden="1">
      <c r="A21" s="60"/>
      <c r="B21" s="59" t="s">
        <v>101</v>
      </c>
      <c r="C21" s="55">
        <v>22</v>
      </c>
      <c r="D21" s="55">
        <v>163</v>
      </c>
      <c r="E21" s="55">
        <v>64</v>
      </c>
      <c r="F21" s="35">
        <v>64</v>
      </c>
      <c r="G21" s="35">
        <v>64</v>
      </c>
      <c r="H21" s="35">
        <v>64</v>
      </c>
      <c r="I21" s="35">
        <v>64</v>
      </c>
      <c r="J21" s="35">
        <v>64</v>
      </c>
      <c r="K21" s="35">
        <v>64</v>
      </c>
      <c r="L21" s="35">
        <v>64</v>
      </c>
      <c r="M21" s="35">
        <v>64</v>
      </c>
      <c r="N21" s="35">
        <v>64</v>
      </c>
      <c r="O21" s="35">
        <v>64</v>
      </c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>
        <v>54</v>
      </c>
      <c r="BI21" s="69">
        <f t="shared" si="7"/>
        <v>10</v>
      </c>
      <c r="BJ21" s="54">
        <f t="shared" si="8"/>
        <v>64</v>
      </c>
      <c r="BK21" s="69">
        <f t="shared" si="9"/>
        <v>-54</v>
      </c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1">
        <f t="shared" si="10"/>
        <v>6.4</v>
      </c>
      <c r="CG21" s="57"/>
      <c r="CH21" s="56"/>
      <c r="CI21" s="57" t="s">
        <v>102</v>
      </c>
      <c r="CJ21" s="57" t="s">
        <v>102</v>
      </c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 t="s">
        <v>103</v>
      </c>
      <c r="CV21" s="58"/>
      <c r="CW21" s="58" t="s">
        <v>104</v>
      </c>
      <c r="CX21" s="72">
        <v>40310</v>
      </c>
    </row>
    <row r="22" spans="1:102" ht="12.75">
      <c r="A22" s="60">
        <v>11</v>
      </c>
      <c r="B22" s="59" t="s">
        <v>258</v>
      </c>
      <c r="C22" s="55">
        <v>23</v>
      </c>
      <c r="D22" s="55">
        <v>165</v>
      </c>
      <c r="E22" s="55">
        <v>64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>
        <v>64</v>
      </c>
      <c r="V22" s="35">
        <v>64</v>
      </c>
      <c r="W22" s="35">
        <v>64</v>
      </c>
      <c r="X22" s="35">
        <v>62.6</v>
      </c>
      <c r="Y22" s="35">
        <v>62.6</v>
      </c>
      <c r="Z22" s="35">
        <v>62.6</v>
      </c>
      <c r="AA22" s="35">
        <f>X22+1</f>
        <v>63.6</v>
      </c>
      <c r="AB22" s="35">
        <v>63.6</v>
      </c>
      <c r="AC22" s="35">
        <v>64</v>
      </c>
      <c r="AD22" s="35">
        <f>64+1</f>
        <v>65</v>
      </c>
      <c r="AE22" s="35">
        <f>65+1</f>
        <v>66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55">
        <f aca="true" t="shared" si="11" ref="AO22:AV22">65+1</f>
        <v>66</v>
      </c>
      <c r="AP22" s="55">
        <f t="shared" si="11"/>
        <v>66</v>
      </c>
      <c r="AQ22" s="55">
        <f t="shared" si="11"/>
        <v>66</v>
      </c>
      <c r="AR22" s="55">
        <f t="shared" si="11"/>
        <v>66</v>
      </c>
      <c r="AS22" s="55">
        <f t="shared" si="11"/>
        <v>66</v>
      </c>
      <c r="AT22" s="55">
        <f t="shared" si="11"/>
        <v>66</v>
      </c>
      <c r="AU22" s="55">
        <f t="shared" si="11"/>
        <v>66</v>
      </c>
      <c r="AV22" s="55">
        <f t="shared" si="11"/>
        <v>66</v>
      </c>
      <c r="AW22" s="55">
        <v>66</v>
      </c>
      <c r="AX22" s="55">
        <v>66</v>
      </c>
      <c r="AY22" s="55">
        <v>66</v>
      </c>
      <c r="AZ22" s="55">
        <v>66</v>
      </c>
      <c r="BA22" s="55">
        <v>66</v>
      </c>
      <c r="BB22" s="55">
        <v>66</v>
      </c>
      <c r="BC22" s="55">
        <v>66</v>
      </c>
      <c r="BD22" s="55"/>
      <c r="BE22" s="55"/>
      <c r="BF22" s="55"/>
      <c r="BG22" s="55"/>
      <c r="BH22" s="55">
        <v>57</v>
      </c>
      <c r="BI22" s="69">
        <f t="shared" si="7"/>
        <v>7</v>
      </c>
      <c r="BJ22" s="54">
        <f t="shared" si="8"/>
        <v>-2</v>
      </c>
      <c r="BK22" s="69">
        <f t="shared" si="9"/>
        <v>9</v>
      </c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1">
        <f t="shared" si="10"/>
        <v>-0.2857142857142857</v>
      </c>
      <c r="CG22" s="57"/>
      <c r="CH22" s="56"/>
      <c r="CI22" s="57" t="s">
        <v>261</v>
      </c>
      <c r="CJ22" s="57" t="s">
        <v>261</v>
      </c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8" t="s">
        <v>259</v>
      </c>
      <c r="CW22" s="58" t="s">
        <v>260</v>
      </c>
      <c r="CX22" s="72">
        <v>40371</v>
      </c>
    </row>
    <row r="23" spans="1:102" ht="12.75" hidden="1">
      <c r="A23" s="60">
        <v>12</v>
      </c>
      <c r="B23" s="59" t="s">
        <v>268</v>
      </c>
      <c r="C23" s="55">
        <v>22</v>
      </c>
      <c r="D23" s="55">
        <v>158</v>
      </c>
      <c r="E23" s="55">
        <v>54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>
        <v>54</v>
      </c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>
        <v>46</v>
      </c>
      <c r="BI23" s="69">
        <f t="shared" si="7"/>
        <v>8</v>
      </c>
      <c r="BJ23" s="54">
        <f t="shared" si="8"/>
        <v>54</v>
      </c>
      <c r="BK23" s="69">
        <f t="shared" si="9"/>
        <v>-46</v>
      </c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1">
        <f t="shared" si="10"/>
        <v>6.75</v>
      </c>
      <c r="CG23" s="57"/>
      <c r="CH23" s="56"/>
      <c r="CI23" s="57" t="s">
        <v>269</v>
      </c>
      <c r="CJ23" s="57" t="s">
        <v>269</v>
      </c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8" t="s">
        <v>270</v>
      </c>
      <c r="CW23" s="58" t="s">
        <v>271</v>
      </c>
      <c r="CX23" s="72">
        <v>40380</v>
      </c>
    </row>
    <row r="24" spans="1:102" ht="12.75" hidden="1">
      <c r="A24" s="60"/>
      <c r="B24" s="59" t="s">
        <v>272</v>
      </c>
      <c r="C24" s="55"/>
      <c r="D24" s="55">
        <v>171</v>
      </c>
      <c r="E24" s="55">
        <v>71</v>
      </c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>
        <v>71</v>
      </c>
      <c r="W24" s="35">
        <v>70.5</v>
      </c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>
        <v>63</v>
      </c>
      <c r="BI24" s="69">
        <f t="shared" si="7"/>
        <v>8</v>
      </c>
      <c r="BJ24" s="54">
        <f t="shared" si="8"/>
        <v>71</v>
      </c>
      <c r="BK24" s="69">
        <f t="shared" si="9"/>
        <v>-63</v>
      </c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1">
        <f t="shared" si="10"/>
        <v>8.875</v>
      </c>
      <c r="CG24" s="57"/>
      <c r="CH24" s="56"/>
      <c r="CI24" s="57" t="s">
        <v>273</v>
      </c>
      <c r="CJ24" s="57" t="s">
        <v>273</v>
      </c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8"/>
      <c r="CW24" s="58"/>
      <c r="CX24" s="72"/>
    </row>
    <row r="25" spans="1:102" ht="12.75" hidden="1">
      <c r="A25" s="60"/>
      <c r="B25" s="59" t="s">
        <v>234</v>
      </c>
      <c r="C25" s="55">
        <v>24</v>
      </c>
      <c r="D25" s="55">
        <v>166</v>
      </c>
      <c r="E25" s="55">
        <v>79</v>
      </c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>
        <v>79</v>
      </c>
      <c r="R25" s="35">
        <v>78</v>
      </c>
      <c r="S25" s="35">
        <v>78</v>
      </c>
      <c r="T25" s="35">
        <v>75</v>
      </c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>
        <v>68</v>
      </c>
      <c r="BI25" s="69">
        <f t="shared" si="7"/>
        <v>11</v>
      </c>
      <c r="BJ25" s="54">
        <f t="shared" si="8"/>
        <v>79</v>
      </c>
      <c r="BK25" s="69">
        <f t="shared" si="9"/>
        <v>-68</v>
      </c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1">
        <f t="shared" si="10"/>
        <v>7.181818181818182</v>
      </c>
      <c r="CG25" s="57"/>
      <c r="CH25" s="56"/>
      <c r="CI25" s="57" t="s">
        <v>239</v>
      </c>
      <c r="CJ25" s="57" t="s">
        <v>252</v>
      </c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 t="s">
        <v>240</v>
      </c>
      <c r="CV25" s="58" t="s">
        <v>235</v>
      </c>
      <c r="CW25" s="58" t="s">
        <v>236</v>
      </c>
      <c r="CX25" s="72">
        <v>40345</v>
      </c>
    </row>
    <row r="26" spans="1:102" ht="12.75" hidden="1">
      <c r="A26" s="60">
        <v>13</v>
      </c>
      <c r="B26" s="59" t="s">
        <v>105</v>
      </c>
      <c r="C26" s="55">
        <v>22</v>
      </c>
      <c r="D26" s="55">
        <v>174</v>
      </c>
      <c r="E26" s="55">
        <v>62</v>
      </c>
      <c r="F26" s="35">
        <v>62</v>
      </c>
      <c r="G26" s="35">
        <v>62</v>
      </c>
      <c r="H26" s="35">
        <v>62</v>
      </c>
      <c r="I26" s="35">
        <v>62</v>
      </c>
      <c r="J26" s="35">
        <v>62</v>
      </c>
      <c r="K26" s="35">
        <v>62</v>
      </c>
      <c r="L26" s="35">
        <v>62</v>
      </c>
      <c r="M26" s="35">
        <v>62</v>
      </c>
      <c r="N26" s="35">
        <v>62</v>
      </c>
      <c r="O26" s="35">
        <v>62</v>
      </c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>
        <v>53</v>
      </c>
      <c r="BI26" s="69">
        <f t="shared" si="7"/>
        <v>9</v>
      </c>
      <c r="BJ26" s="54">
        <f t="shared" si="8"/>
        <v>62</v>
      </c>
      <c r="BK26" s="69">
        <f t="shared" si="9"/>
        <v>-53</v>
      </c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1">
        <f t="shared" si="10"/>
        <v>6.888888888888889</v>
      </c>
      <c r="CG26" s="57"/>
      <c r="CH26" s="56"/>
      <c r="CI26" s="57" t="s">
        <v>106</v>
      </c>
      <c r="CJ26" s="57" t="s">
        <v>106</v>
      </c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8"/>
      <c r="CW26" s="58"/>
      <c r="CX26" s="72">
        <v>40307</v>
      </c>
    </row>
    <row r="27" spans="1:102" ht="12.75" hidden="1">
      <c r="A27" s="60">
        <v>14</v>
      </c>
      <c r="B27" s="59" t="s">
        <v>107</v>
      </c>
      <c r="C27" s="55">
        <v>27</v>
      </c>
      <c r="D27" s="55">
        <v>168</v>
      </c>
      <c r="E27" s="55">
        <v>65.1</v>
      </c>
      <c r="F27" s="35"/>
      <c r="G27" s="35"/>
      <c r="H27" s="35"/>
      <c r="I27" s="35"/>
      <c r="J27" s="35"/>
      <c r="K27" s="35"/>
      <c r="L27" s="35"/>
      <c r="M27" s="35"/>
      <c r="N27" s="35">
        <v>65</v>
      </c>
      <c r="O27" s="35">
        <v>65.1</v>
      </c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>
        <v>57</v>
      </c>
      <c r="BI27" s="69">
        <f t="shared" si="7"/>
        <v>8.099999999999994</v>
      </c>
      <c r="BJ27" s="54">
        <f t="shared" si="8"/>
        <v>65.1</v>
      </c>
      <c r="BK27" s="69">
        <f t="shared" si="9"/>
        <v>-57</v>
      </c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1">
        <f t="shared" si="10"/>
        <v>8.037037037037042</v>
      </c>
      <c r="CG27" s="57"/>
      <c r="CH27" s="56"/>
      <c r="CI27" s="57" t="s">
        <v>108</v>
      </c>
      <c r="CJ27" s="57" t="s">
        <v>108</v>
      </c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8" t="s">
        <v>109</v>
      </c>
      <c r="CW27" s="58" t="s">
        <v>110</v>
      </c>
      <c r="CX27" s="72">
        <v>40330</v>
      </c>
    </row>
    <row r="28" spans="1:102" ht="12.75" hidden="1">
      <c r="A28" s="60"/>
      <c r="B28" s="59" t="s">
        <v>219</v>
      </c>
      <c r="C28" s="55">
        <v>29</v>
      </c>
      <c r="D28" s="55">
        <v>155</v>
      </c>
      <c r="E28" s="55">
        <v>52</v>
      </c>
      <c r="F28" s="35">
        <v>52</v>
      </c>
      <c r="G28" s="35">
        <v>53.5</v>
      </c>
      <c r="H28" s="35">
        <v>53.5</v>
      </c>
      <c r="I28" s="35">
        <v>53.5</v>
      </c>
      <c r="J28" s="35">
        <v>53.5</v>
      </c>
      <c r="K28" s="35">
        <v>53.5</v>
      </c>
      <c r="L28" s="35">
        <v>53.5</v>
      </c>
      <c r="M28" s="35">
        <v>53.5</v>
      </c>
      <c r="N28" s="35">
        <v>53.5</v>
      </c>
      <c r="O28" s="35">
        <v>53.5</v>
      </c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>
        <v>46</v>
      </c>
      <c r="BI28" s="69">
        <f t="shared" si="7"/>
        <v>6</v>
      </c>
      <c r="BJ28" s="54">
        <f t="shared" si="8"/>
        <v>52</v>
      </c>
      <c r="BK28" s="69">
        <f t="shared" si="9"/>
        <v>-46</v>
      </c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1">
        <f t="shared" si="10"/>
        <v>8.666666666666666</v>
      </c>
      <c r="CG28" s="57">
        <f>E28</f>
        <v>52</v>
      </c>
      <c r="CH28" s="56"/>
      <c r="CI28" s="57" t="s">
        <v>220</v>
      </c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8" t="s">
        <v>221</v>
      </c>
      <c r="CW28" s="58" t="s">
        <v>222</v>
      </c>
      <c r="CX28" s="72" t="s">
        <v>53</v>
      </c>
    </row>
    <row r="29" spans="1:102" ht="12.75" hidden="1">
      <c r="A29" s="60"/>
      <c r="B29" s="59" t="s">
        <v>111</v>
      </c>
      <c r="C29" s="55"/>
      <c r="D29" s="55">
        <v>167</v>
      </c>
      <c r="E29" s="55">
        <v>56</v>
      </c>
      <c r="F29" s="35">
        <v>56</v>
      </c>
      <c r="G29" s="35">
        <v>56</v>
      </c>
      <c r="H29" s="35">
        <v>56</v>
      </c>
      <c r="I29" s="35">
        <v>56</v>
      </c>
      <c r="J29" s="35">
        <v>56</v>
      </c>
      <c r="K29" s="35">
        <v>56</v>
      </c>
      <c r="L29" s="35">
        <v>56</v>
      </c>
      <c r="M29" s="35">
        <v>56</v>
      </c>
      <c r="N29" s="35">
        <v>56</v>
      </c>
      <c r="O29" s="35">
        <v>56</v>
      </c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>
        <v>48</v>
      </c>
      <c r="BI29" s="69">
        <f t="shared" si="7"/>
        <v>8</v>
      </c>
      <c r="BJ29" s="54">
        <f t="shared" si="8"/>
        <v>56</v>
      </c>
      <c r="BK29" s="69">
        <f t="shared" si="9"/>
        <v>-48</v>
      </c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1">
        <f t="shared" si="10"/>
        <v>7</v>
      </c>
      <c r="CG29" s="57"/>
      <c r="CH29" s="56"/>
      <c r="CI29" s="57" t="s">
        <v>112</v>
      </c>
      <c r="CJ29" s="57" t="s">
        <v>112</v>
      </c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8"/>
      <c r="CW29" s="58" t="s">
        <v>113</v>
      </c>
      <c r="CX29" s="72">
        <v>40302</v>
      </c>
    </row>
    <row r="30" spans="1:102" ht="12.75" hidden="1">
      <c r="A30" s="60">
        <v>15</v>
      </c>
      <c r="B30" s="59" t="s">
        <v>114</v>
      </c>
      <c r="C30" s="55">
        <v>27</v>
      </c>
      <c r="D30" s="55">
        <v>162</v>
      </c>
      <c r="E30" s="55">
        <v>63</v>
      </c>
      <c r="F30" s="35"/>
      <c r="G30" s="35"/>
      <c r="H30" s="35"/>
      <c r="I30" s="35"/>
      <c r="J30" s="35"/>
      <c r="K30" s="35"/>
      <c r="L30" s="35"/>
      <c r="M30" s="35"/>
      <c r="N30" s="35">
        <v>63</v>
      </c>
      <c r="O30" s="35">
        <v>63</v>
      </c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>
        <v>55</v>
      </c>
      <c r="BI30" s="69">
        <f t="shared" si="7"/>
        <v>8</v>
      </c>
      <c r="BJ30" s="54">
        <f t="shared" si="8"/>
        <v>63</v>
      </c>
      <c r="BK30" s="69">
        <f t="shared" si="9"/>
        <v>-55</v>
      </c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1">
        <f t="shared" si="10"/>
        <v>7.875</v>
      </c>
      <c r="CG30" s="57"/>
      <c r="CH30" s="56"/>
      <c r="CI30" s="57" t="s">
        <v>115</v>
      </c>
      <c r="CJ30" s="57" t="s">
        <v>115</v>
      </c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8" t="s">
        <v>116</v>
      </c>
      <c r="CW30" s="58" t="s">
        <v>117</v>
      </c>
      <c r="CX30" s="72">
        <v>40318</v>
      </c>
    </row>
    <row r="31" spans="1:102" ht="12.75" hidden="1">
      <c r="A31" s="60">
        <v>16</v>
      </c>
      <c r="B31" s="59" t="s">
        <v>212</v>
      </c>
      <c r="C31" s="55">
        <v>21</v>
      </c>
      <c r="D31" s="55">
        <v>182</v>
      </c>
      <c r="E31" s="55">
        <v>66</v>
      </c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>
        <v>66</v>
      </c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>
        <v>58</v>
      </c>
      <c r="BI31" s="69">
        <f t="shared" si="7"/>
        <v>8</v>
      </c>
      <c r="BJ31" s="54">
        <f t="shared" si="8"/>
        <v>66</v>
      </c>
      <c r="BK31" s="69">
        <f t="shared" si="9"/>
        <v>-58</v>
      </c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1">
        <f t="shared" si="10"/>
        <v>8.25</v>
      </c>
      <c r="CG31" s="57"/>
      <c r="CH31" s="56"/>
      <c r="CI31" s="57" t="s">
        <v>213</v>
      </c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8"/>
      <c r="CW31" s="58"/>
      <c r="CX31" s="72"/>
    </row>
    <row r="32" spans="1:102" ht="12.75" hidden="1">
      <c r="A32" s="60"/>
      <c r="B32" s="59" t="s">
        <v>118</v>
      </c>
      <c r="C32" s="55"/>
      <c r="D32" s="55"/>
      <c r="E32" s="55">
        <v>67.7</v>
      </c>
      <c r="F32" s="35">
        <v>67.7</v>
      </c>
      <c r="G32" s="35">
        <v>67.7</v>
      </c>
      <c r="H32" s="35">
        <v>67.7</v>
      </c>
      <c r="I32" s="35">
        <v>67.7</v>
      </c>
      <c r="J32" s="35">
        <v>67.7</v>
      </c>
      <c r="K32" s="35">
        <v>67.7</v>
      </c>
      <c r="L32" s="35">
        <v>67.7</v>
      </c>
      <c r="M32" s="35">
        <v>67.7</v>
      </c>
      <c r="N32" s="35">
        <v>67.7</v>
      </c>
      <c r="O32" s="35">
        <v>67.7</v>
      </c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>
        <v>60</v>
      </c>
      <c r="BI32" s="69">
        <f t="shared" si="7"/>
        <v>7.700000000000003</v>
      </c>
      <c r="BJ32" s="54">
        <f t="shared" si="8"/>
        <v>67.7</v>
      </c>
      <c r="BK32" s="69">
        <f t="shared" si="9"/>
        <v>-60</v>
      </c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1">
        <f t="shared" si="10"/>
        <v>8.792207792207789</v>
      </c>
      <c r="CG32" s="57"/>
      <c r="CH32" s="56"/>
      <c r="CI32" s="57" t="s">
        <v>119</v>
      </c>
      <c r="CJ32" s="57" t="s">
        <v>119</v>
      </c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8"/>
      <c r="CW32" s="58" t="s">
        <v>120</v>
      </c>
      <c r="CX32" s="72" t="s">
        <v>53</v>
      </c>
    </row>
    <row r="33" spans="1:102" ht="12.75">
      <c r="A33" s="60">
        <v>12</v>
      </c>
      <c r="B33" s="59" t="s">
        <v>214</v>
      </c>
      <c r="C33" s="55">
        <v>36</v>
      </c>
      <c r="D33" s="55">
        <v>163</v>
      </c>
      <c r="E33" s="55">
        <v>65</v>
      </c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65</v>
      </c>
      <c r="R33" s="35">
        <v>63</v>
      </c>
      <c r="S33" s="35">
        <v>63</v>
      </c>
      <c r="T33" s="35">
        <v>63</v>
      </c>
      <c r="U33" s="35">
        <v>61.5</v>
      </c>
      <c r="V33" s="35">
        <v>62.5</v>
      </c>
      <c r="W33" s="35">
        <v>62.5</v>
      </c>
      <c r="X33" s="35">
        <v>62.5</v>
      </c>
      <c r="Y33" s="35">
        <v>62.5</v>
      </c>
      <c r="Z33" s="35">
        <v>62.5</v>
      </c>
      <c r="AA33" s="35">
        <f>V33+1</f>
        <v>63.5</v>
      </c>
      <c r="AB33" s="35">
        <v>63.5</v>
      </c>
      <c r="AC33" s="35">
        <v>64.5</v>
      </c>
      <c r="AD33" s="35">
        <f>AC33+1</f>
        <v>65.5</v>
      </c>
      <c r="AE33" s="35">
        <f>AD33+1</f>
        <v>66.5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55">
        <v>66.5</v>
      </c>
      <c r="AP33" s="55">
        <v>66.5</v>
      </c>
      <c r="AQ33" s="55">
        <v>66.5</v>
      </c>
      <c r="AR33" s="55">
        <v>66.5</v>
      </c>
      <c r="AS33" s="55">
        <v>66.5</v>
      </c>
      <c r="AT33" s="55">
        <v>66.5</v>
      </c>
      <c r="AU33" s="55">
        <v>66.5</v>
      </c>
      <c r="AV33" s="55">
        <v>66.5</v>
      </c>
      <c r="AW33" s="55">
        <v>66.5</v>
      </c>
      <c r="AX33" s="55">
        <v>66.5</v>
      </c>
      <c r="AY33" s="55">
        <v>66.5</v>
      </c>
      <c r="AZ33" s="55">
        <v>66.5</v>
      </c>
      <c r="BA33" s="55">
        <v>66.5</v>
      </c>
      <c r="BB33" s="55">
        <v>66.5</v>
      </c>
      <c r="BC33" s="55">
        <v>66.5</v>
      </c>
      <c r="BD33" s="55"/>
      <c r="BE33" s="55"/>
      <c r="BF33" s="55"/>
      <c r="BG33" s="55"/>
      <c r="BH33" s="55">
        <v>58</v>
      </c>
      <c r="BI33" s="69">
        <f t="shared" si="7"/>
        <v>7</v>
      </c>
      <c r="BJ33" s="54">
        <f t="shared" si="8"/>
        <v>-1.5</v>
      </c>
      <c r="BK33" s="69">
        <f t="shared" si="9"/>
        <v>8.5</v>
      </c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1">
        <f t="shared" si="10"/>
        <v>-0.21428571428571427</v>
      </c>
      <c r="CG33" s="57"/>
      <c r="CH33" s="56"/>
      <c r="CI33" s="57" t="s">
        <v>266</v>
      </c>
      <c r="CJ33" s="57" t="s">
        <v>263</v>
      </c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8" t="s">
        <v>248</v>
      </c>
      <c r="CW33" s="58"/>
      <c r="CX33" s="72"/>
    </row>
    <row r="34" spans="1:102" ht="12.75">
      <c r="A34" s="60">
        <v>13</v>
      </c>
      <c r="B34" s="59" t="s">
        <v>250</v>
      </c>
      <c r="C34" s="55">
        <v>27</v>
      </c>
      <c r="D34" s="55">
        <v>160</v>
      </c>
      <c r="E34" s="55">
        <v>55</v>
      </c>
      <c r="F34" s="35"/>
      <c r="G34" s="35"/>
      <c r="H34" s="35"/>
      <c r="I34" s="35"/>
      <c r="J34" s="35"/>
      <c r="K34" s="35"/>
      <c r="L34" s="35"/>
      <c r="M34" s="35"/>
      <c r="N34" s="35">
        <v>55</v>
      </c>
      <c r="O34" s="35">
        <v>55</v>
      </c>
      <c r="P34" s="35">
        <v>55</v>
      </c>
      <c r="Q34" s="35"/>
      <c r="R34" s="35"/>
      <c r="S34" s="35">
        <v>54.3</v>
      </c>
      <c r="T34" s="35">
        <v>53.7</v>
      </c>
      <c r="U34" s="35">
        <v>53.7</v>
      </c>
      <c r="V34" s="35">
        <v>54</v>
      </c>
      <c r="W34" s="35">
        <v>54</v>
      </c>
      <c r="X34" s="35">
        <v>54</v>
      </c>
      <c r="Y34" s="35">
        <v>54</v>
      </c>
      <c r="Z34" s="35">
        <v>54</v>
      </c>
      <c r="AA34" s="35">
        <f>W34+1</f>
        <v>55</v>
      </c>
      <c r="AB34" s="35">
        <v>55</v>
      </c>
      <c r="AC34" s="35">
        <v>56</v>
      </c>
      <c r="AD34" s="35">
        <f>AC34+1</f>
        <v>57</v>
      </c>
      <c r="AE34" s="35">
        <f>AD34+1</f>
        <v>58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55">
        <v>58</v>
      </c>
      <c r="AP34" s="55">
        <v>58</v>
      </c>
      <c r="AQ34" s="55">
        <v>58</v>
      </c>
      <c r="AR34" s="55">
        <v>58</v>
      </c>
      <c r="AS34" s="55">
        <v>58</v>
      </c>
      <c r="AT34" s="55">
        <v>58</v>
      </c>
      <c r="AU34" s="55">
        <v>58</v>
      </c>
      <c r="AV34" s="55">
        <v>58</v>
      </c>
      <c r="AW34" s="55">
        <v>58</v>
      </c>
      <c r="AX34" s="55">
        <v>58</v>
      </c>
      <c r="AY34" s="55">
        <v>58</v>
      </c>
      <c r="AZ34" s="55">
        <v>58</v>
      </c>
      <c r="BA34" s="55">
        <v>58</v>
      </c>
      <c r="BB34" s="55">
        <v>58</v>
      </c>
      <c r="BC34" s="55">
        <v>58</v>
      </c>
      <c r="BD34" s="55"/>
      <c r="BE34" s="55"/>
      <c r="BF34" s="55"/>
      <c r="BG34" s="55"/>
      <c r="BH34" s="55">
        <v>50</v>
      </c>
      <c r="BI34" s="69">
        <f t="shared" si="7"/>
        <v>5</v>
      </c>
      <c r="BJ34" s="54">
        <f t="shared" si="8"/>
        <v>-3</v>
      </c>
      <c r="BK34" s="69">
        <f t="shared" si="9"/>
        <v>8</v>
      </c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1">
        <f t="shared" si="10"/>
        <v>-0.6</v>
      </c>
      <c r="CG34" s="57"/>
      <c r="CH34" s="56"/>
      <c r="CI34" s="57" t="s">
        <v>150</v>
      </c>
      <c r="CJ34" s="57" t="s">
        <v>274</v>
      </c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8" t="s">
        <v>190</v>
      </c>
      <c r="CW34" s="58" t="s">
        <v>191</v>
      </c>
      <c r="CX34" s="72">
        <v>40319</v>
      </c>
    </row>
    <row r="35" spans="1:102" ht="12.75">
      <c r="A35" s="60">
        <v>14</v>
      </c>
      <c r="B35" s="59" t="s">
        <v>128</v>
      </c>
      <c r="C35" s="55">
        <v>23</v>
      </c>
      <c r="D35" s="55">
        <v>175</v>
      </c>
      <c r="E35" s="55">
        <v>68</v>
      </c>
      <c r="F35" s="35">
        <v>63</v>
      </c>
      <c r="G35" s="35">
        <v>62.8</v>
      </c>
      <c r="H35" s="35">
        <v>62.5</v>
      </c>
      <c r="I35" s="35">
        <v>62.5</v>
      </c>
      <c r="J35" s="35">
        <v>61</v>
      </c>
      <c r="K35" s="35">
        <v>62.2</v>
      </c>
      <c r="L35" s="35">
        <v>62.2</v>
      </c>
      <c r="M35" s="35">
        <v>61</v>
      </c>
      <c r="N35" s="35">
        <v>61</v>
      </c>
      <c r="O35" s="35">
        <v>59.2</v>
      </c>
      <c r="P35" s="35">
        <v>58.2</v>
      </c>
      <c r="Q35" s="35">
        <v>59.7</v>
      </c>
      <c r="R35" s="35">
        <v>57</v>
      </c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>
        <v>68</v>
      </c>
      <c r="AG35" s="35"/>
      <c r="AH35" s="35"/>
      <c r="AI35" s="35"/>
      <c r="AJ35" s="35"/>
      <c r="AK35" s="35"/>
      <c r="AL35" s="35"/>
      <c r="AM35" s="35"/>
      <c r="AN35" s="35"/>
      <c r="AO35" s="55">
        <v>68</v>
      </c>
      <c r="AP35" s="55">
        <v>68</v>
      </c>
      <c r="AQ35" s="55">
        <v>68</v>
      </c>
      <c r="AR35" s="55">
        <v>68</v>
      </c>
      <c r="AS35" s="55">
        <v>68</v>
      </c>
      <c r="AT35" s="55">
        <v>68</v>
      </c>
      <c r="AU35" s="55">
        <v>68</v>
      </c>
      <c r="AV35" s="55">
        <v>68</v>
      </c>
      <c r="AW35" s="55">
        <v>68</v>
      </c>
      <c r="AX35" s="55">
        <v>68</v>
      </c>
      <c r="AY35" s="55">
        <v>68</v>
      </c>
      <c r="AZ35" s="55">
        <v>68</v>
      </c>
      <c r="BA35" s="55">
        <v>68</v>
      </c>
      <c r="BB35" s="55">
        <v>68</v>
      </c>
      <c r="BC35" s="55">
        <v>68</v>
      </c>
      <c r="BD35" s="55"/>
      <c r="BE35" s="55"/>
      <c r="BF35" s="55"/>
      <c r="BG35" s="55"/>
      <c r="BH35" s="55">
        <v>60</v>
      </c>
      <c r="BI35" s="69">
        <f t="shared" si="7"/>
        <v>8</v>
      </c>
      <c r="BJ35" s="54">
        <f t="shared" si="8"/>
        <v>0</v>
      </c>
      <c r="BK35" s="69">
        <f t="shared" si="9"/>
        <v>8</v>
      </c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  <c r="CA35" s="70"/>
      <c r="CB35" s="70"/>
      <c r="CC35" s="70"/>
      <c r="CD35" s="70"/>
      <c r="CE35" s="70"/>
      <c r="CF35" s="71">
        <f t="shared" si="10"/>
        <v>0</v>
      </c>
      <c r="CG35" s="57">
        <f>E35</f>
        <v>68</v>
      </c>
      <c r="CH35" s="56"/>
      <c r="CI35" s="57" t="s">
        <v>129</v>
      </c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8"/>
      <c r="CW35" s="58"/>
      <c r="CX35" s="72" t="s">
        <v>53</v>
      </c>
    </row>
    <row r="36" spans="1:102" ht="12.75">
      <c r="A36" s="60">
        <v>8</v>
      </c>
      <c r="B36" s="59" t="s">
        <v>84</v>
      </c>
      <c r="C36" s="55">
        <v>28</v>
      </c>
      <c r="D36" s="55">
        <v>172</v>
      </c>
      <c r="E36" s="55">
        <v>86</v>
      </c>
      <c r="F36" s="35">
        <v>86</v>
      </c>
      <c r="G36" s="35">
        <v>86</v>
      </c>
      <c r="H36" s="35">
        <v>84</v>
      </c>
      <c r="I36" s="35">
        <v>85</v>
      </c>
      <c r="J36" s="35">
        <v>85</v>
      </c>
      <c r="K36" s="35">
        <v>85</v>
      </c>
      <c r="L36" s="35">
        <v>85</v>
      </c>
      <c r="M36" s="35">
        <v>85</v>
      </c>
      <c r="N36" s="35">
        <v>85</v>
      </c>
      <c r="O36" s="35">
        <v>85</v>
      </c>
      <c r="P36" s="35">
        <v>85</v>
      </c>
      <c r="Q36" s="35">
        <v>85</v>
      </c>
      <c r="R36" s="35">
        <v>85</v>
      </c>
      <c r="S36" s="35">
        <v>85</v>
      </c>
      <c r="T36" s="35">
        <v>85</v>
      </c>
      <c r="U36" s="35">
        <v>84</v>
      </c>
      <c r="V36" s="35">
        <v>84</v>
      </c>
      <c r="W36" s="35">
        <v>84</v>
      </c>
      <c r="X36" s="35">
        <v>84</v>
      </c>
      <c r="Y36" s="35">
        <v>85</v>
      </c>
      <c r="Z36" s="35">
        <v>85</v>
      </c>
      <c r="AA36" s="35">
        <v>85</v>
      </c>
      <c r="AB36" s="35">
        <v>85</v>
      </c>
      <c r="AC36" s="35">
        <v>86</v>
      </c>
      <c r="AD36" s="35">
        <v>86</v>
      </c>
      <c r="AE36" s="35">
        <v>86</v>
      </c>
      <c r="AF36" s="35">
        <v>86</v>
      </c>
      <c r="AG36" s="35"/>
      <c r="AH36" s="35"/>
      <c r="AI36" s="35"/>
      <c r="AJ36" s="35"/>
      <c r="AK36" s="35"/>
      <c r="AL36" s="35">
        <v>87</v>
      </c>
      <c r="AM36" s="35">
        <v>87</v>
      </c>
      <c r="AN36" s="35">
        <v>86.5</v>
      </c>
      <c r="AO36" s="55">
        <v>86</v>
      </c>
      <c r="AP36" s="55">
        <v>86</v>
      </c>
      <c r="AQ36" s="55">
        <v>86</v>
      </c>
      <c r="AR36" s="55">
        <v>86</v>
      </c>
      <c r="AS36" s="55">
        <v>86</v>
      </c>
      <c r="AT36" s="55">
        <v>86</v>
      </c>
      <c r="AU36" s="55">
        <v>86</v>
      </c>
      <c r="AV36" s="74">
        <v>84</v>
      </c>
      <c r="AW36" s="55">
        <v>84</v>
      </c>
      <c r="AX36" s="55">
        <v>84</v>
      </c>
      <c r="AY36" s="55">
        <v>84</v>
      </c>
      <c r="AZ36" s="74">
        <v>83</v>
      </c>
      <c r="BA36" s="55">
        <v>83</v>
      </c>
      <c r="BB36" s="55">
        <v>83</v>
      </c>
      <c r="BC36" s="55">
        <v>83</v>
      </c>
      <c r="BD36" s="78"/>
      <c r="BE36" s="78"/>
      <c r="BF36" s="78"/>
      <c r="BG36" s="78"/>
      <c r="BH36" s="55">
        <v>75</v>
      </c>
      <c r="BI36" s="69">
        <f>E36-BH36</f>
        <v>11</v>
      </c>
      <c r="BJ36" s="54">
        <f>E36-BC36</f>
        <v>3</v>
      </c>
      <c r="BK36" s="69">
        <f t="shared" si="9"/>
        <v>8</v>
      </c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  <c r="CA36" s="70"/>
      <c r="CB36" s="70"/>
      <c r="CC36" s="70"/>
      <c r="CD36" s="70"/>
      <c r="CE36" s="70"/>
      <c r="CF36" s="71">
        <f t="shared" si="10"/>
        <v>0.2727272727272727</v>
      </c>
      <c r="CG36" s="57">
        <f>E36</f>
        <v>86</v>
      </c>
      <c r="CH36" s="56"/>
      <c r="CI36" s="57" t="s">
        <v>85</v>
      </c>
      <c r="CJ36" s="57" t="s">
        <v>335</v>
      </c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8" t="s">
        <v>86</v>
      </c>
      <c r="CW36" s="58" t="s">
        <v>87</v>
      </c>
      <c r="CX36" s="72" t="s">
        <v>53</v>
      </c>
    </row>
    <row r="37" spans="1:102" ht="12.75">
      <c r="A37" s="60"/>
      <c r="B37" s="76" t="s">
        <v>407</v>
      </c>
      <c r="C37" s="55">
        <v>22</v>
      </c>
      <c r="D37" s="55">
        <v>170</v>
      </c>
      <c r="E37" s="55">
        <v>74</v>
      </c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55"/>
      <c r="AP37" s="55"/>
      <c r="AQ37" s="55"/>
      <c r="AR37" s="55"/>
      <c r="AS37" s="55"/>
      <c r="AT37" s="55"/>
      <c r="AU37" s="55"/>
      <c r="AV37" s="74"/>
      <c r="AW37" s="55"/>
      <c r="AX37" s="55"/>
      <c r="AY37" s="55">
        <v>74</v>
      </c>
      <c r="AZ37" s="55">
        <v>74</v>
      </c>
      <c r="BA37" s="55">
        <v>74</v>
      </c>
      <c r="BB37" s="74">
        <v>74</v>
      </c>
      <c r="BC37" s="74">
        <v>73</v>
      </c>
      <c r="BD37" s="78"/>
      <c r="BE37" s="78"/>
      <c r="BF37" s="78"/>
      <c r="BG37" s="78"/>
      <c r="BH37" s="55">
        <v>65</v>
      </c>
      <c r="BI37" s="69">
        <f>E37-BH37</f>
        <v>9</v>
      </c>
      <c r="BJ37" s="54">
        <f>E37-BC37</f>
        <v>1</v>
      </c>
      <c r="BK37" s="69">
        <f>BI37-BJ37</f>
        <v>8</v>
      </c>
      <c r="BL37" s="69">
        <f>H37-BK37</f>
        <v>-8</v>
      </c>
      <c r="BM37" s="54">
        <f>H37-BJ37</f>
        <v>-1</v>
      </c>
      <c r="BN37" s="69">
        <f>BL37-BM37</f>
        <v>-7</v>
      </c>
      <c r="BO37" s="69">
        <f>K37-BN37</f>
        <v>7</v>
      </c>
      <c r="BP37" s="54">
        <f>K37-BM37</f>
        <v>1</v>
      </c>
      <c r="BQ37" s="69">
        <f>BO37-BP37</f>
        <v>6</v>
      </c>
      <c r="BR37" s="69">
        <f>N37-BQ37</f>
        <v>-6</v>
      </c>
      <c r="BS37" s="54">
        <f>N37-BP37</f>
        <v>-1</v>
      </c>
      <c r="BT37" s="69">
        <f>BR37-BS37</f>
        <v>-5</v>
      </c>
      <c r="BU37" s="69">
        <f>Q37-BT37</f>
        <v>5</v>
      </c>
      <c r="BV37" s="54">
        <f>Q37-BS37</f>
        <v>1</v>
      </c>
      <c r="BW37" s="69">
        <f>BU37-BV37</f>
        <v>4</v>
      </c>
      <c r="BX37" s="69">
        <f>T37-BW37</f>
        <v>-4</v>
      </c>
      <c r="BY37" s="54">
        <f>T37-BV37</f>
        <v>-1</v>
      </c>
      <c r="BZ37" s="69">
        <f>BX37-BY37</f>
        <v>-3</v>
      </c>
      <c r="CA37" s="69">
        <f>W37-BZ37</f>
        <v>3</v>
      </c>
      <c r="CB37" s="54">
        <f>W37-BY37</f>
        <v>1</v>
      </c>
      <c r="CC37" s="69">
        <f>CA37-CB37</f>
        <v>2</v>
      </c>
      <c r="CD37" s="69">
        <f>Z37-CC37</f>
        <v>-2</v>
      </c>
      <c r="CE37" s="54">
        <f>Z37-CB37</f>
        <v>-1</v>
      </c>
      <c r="CF37" s="71">
        <f t="shared" si="10"/>
        <v>0.1111111111111111</v>
      </c>
      <c r="CG37" s="57"/>
      <c r="CH37" s="56"/>
      <c r="CI37" s="57" t="s">
        <v>408</v>
      </c>
      <c r="CJ37" s="57" t="s">
        <v>414</v>
      </c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8" t="s">
        <v>410</v>
      </c>
      <c r="CW37" s="58" t="s">
        <v>409</v>
      </c>
      <c r="CX37" s="72">
        <v>40630</v>
      </c>
    </row>
    <row r="38" spans="1:102" ht="12.75">
      <c r="A38" s="73">
        <v>20</v>
      </c>
      <c r="B38" s="59" t="s">
        <v>305</v>
      </c>
      <c r="C38" s="55">
        <v>25</v>
      </c>
      <c r="D38" s="55">
        <v>178</v>
      </c>
      <c r="E38" s="55">
        <v>74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>
        <v>74</v>
      </c>
      <c r="AG38" s="35">
        <v>71</v>
      </c>
      <c r="AH38" s="35">
        <v>72</v>
      </c>
      <c r="AI38" s="35"/>
      <c r="AJ38" s="35">
        <v>70</v>
      </c>
      <c r="AK38" s="35"/>
      <c r="AL38" s="35">
        <v>69.5</v>
      </c>
      <c r="AM38" s="35">
        <v>70</v>
      </c>
      <c r="AN38" s="35">
        <v>68</v>
      </c>
      <c r="AO38" s="55">
        <v>70</v>
      </c>
      <c r="AP38" s="55">
        <v>69</v>
      </c>
      <c r="AQ38" s="55">
        <v>67</v>
      </c>
      <c r="AR38" s="74">
        <v>70</v>
      </c>
      <c r="AS38" s="74">
        <v>68.5</v>
      </c>
      <c r="AT38" s="74">
        <v>68</v>
      </c>
      <c r="AU38" s="74">
        <v>68</v>
      </c>
      <c r="AV38" s="74">
        <v>67.5</v>
      </c>
      <c r="AW38" s="55">
        <v>67.5</v>
      </c>
      <c r="AX38" s="55">
        <v>67.5</v>
      </c>
      <c r="AY38" s="55">
        <v>67.5</v>
      </c>
      <c r="AZ38" s="55">
        <v>67.5</v>
      </c>
      <c r="BA38" s="55">
        <v>67.5</v>
      </c>
      <c r="BB38" s="55">
        <v>67.5</v>
      </c>
      <c r="BC38" s="55">
        <v>67.5</v>
      </c>
      <c r="BD38" s="78"/>
      <c r="BE38" s="78"/>
      <c r="BF38" s="78"/>
      <c r="BG38" s="78"/>
      <c r="BH38" s="55">
        <v>60</v>
      </c>
      <c r="BI38" s="69">
        <f>E38-BH38</f>
        <v>14</v>
      </c>
      <c r="BJ38" s="54">
        <f>E38-BC38</f>
        <v>6.5</v>
      </c>
      <c r="BK38" s="69">
        <f t="shared" si="9"/>
        <v>7.5</v>
      </c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1">
        <f t="shared" si="10"/>
        <v>0.4642857142857143</v>
      </c>
      <c r="CG38" s="57"/>
      <c r="CH38" s="56"/>
      <c r="CI38" s="57" t="s">
        <v>309</v>
      </c>
      <c r="CJ38" s="57" t="s">
        <v>309</v>
      </c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8" t="s">
        <v>306</v>
      </c>
      <c r="CW38" s="58" t="s">
        <v>307</v>
      </c>
      <c r="CX38" s="72" t="s">
        <v>308</v>
      </c>
    </row>
    <row r="39" spans="1:102" ht="12.75">
      <c r="A39" s="60"/>
      <c r="B39" s="59" t="s">
        <v>369</v>
      </c>
      <c r="C39" s="55">
        <v>38</v>
      </c>
      <c r="D39" s="55">
        <v>168</v>
      </c>
      <c r="E39" s="55">
        <v>68</v>
      </c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55">
        <v>68</v>
      </c>
      <c r="AP39" s="55">
        <v>68</v>
      </c>
      <c r="AQ39" s="55">
        <v>68</v>
      </c>
      <c r="AR39" s="55">
        <v>68</v>
      </c>
      <c r="AS39" s="74">
        <v>68</v>
      </c>
      <c r="AT39" s="74">
        <v>67.1</v>
      </c>
      <c r="AU39" s="74">
        <v>66.7</v>
      </c>
      <c r="AV39" s="55">
        <v>66.7</v>
      </c>
      <c r="AW39" s="55">
        <v>66.7</v>
      </c>
      <c r="AX39" s="55">
        <v>66.7</v>
      </c>
      <c r="AY39" s="55">
        <v>66.7</v>
      </c>
      <c r="AZ39" s="74">
        <v>65.2</v>
      </c>
      <c r="BA39" s="55">
        <v>65.2</v>
      </c>
      <c r="BB39" s="55">
        <v>65.2</v>
      </c>
      <c r="BC39" s="74">
        <v>65.2</v>
      </c>
      <c r="BD39" s="78"/>
      <c r="BE39" s="78"/>
      <c r="BF39" s="78"/>
      <c r="BG39" s="78"/>
      <c r="BH39" s="55">
        <v>58</v>
      </c>
      <c r="BI39" s="69">
        <f>E39-BH39</f>
        <v>10</v>
      </c>
      <c r="BJ39" s="54">
        <f>E39-BC39</f>
        <v>2.799999999999997</v>
      </c>
      <c r="BK39" s="69">
        <f>BI39-BJ39</f>
        <v>7.200000000000003</v>
      </c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1"/>
      <c r="CG39" s="57"/>
      <c r="CH39" s="56"/>
      <c r="CI39" s="57" t="s">
        <v>370</v>
      </c>
      <c r="CJ39" s="57" t="s">
        <v>395</v>
      </c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8" t="s">
        <v>291</v>
      </c>
      <c r="CW39" s="58" t="s">
        <v>371</v>
      </c>
      <c r="CX39" s="72" t="s">
        <v>372</v>
      </c>
    </row>
    <row r="40" spans="1:102" ht="12.75" hidden="1">
      <c r="A40" s="9">
        <v>9</v>
      </c>
      <c r="B40" s="10" t="s">
        <v>218</v>
      </c>
      <c r="C40" s="14">
        <v>38</v>
      </c>
      <c r="D40" s="14">
        <v>160</v>
      </c>
      <c r="E40" s="14">
        <v>73</v>
      </c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35"/>
      <c r="AC40" s="35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74"/>
      <c r="AW40" s="74"/>
      <c r="AX40" s="55"/>
      <c r="AY40" s="55"/>
      <c r="AZ40" s="55"/>
      <c r="BA40" s="55"/>
      <c r="BB40" s="55"/>
      <c r="BC40" s="55"/>
      <c r="BD40" s="78"/>
      <c r="BE40" s="78"/>
      <c r="BF40" s="78"/>
      <c r="BG40" s="78"/>
      <c r="BH40" s="14">
        <v>55</v>
      </c>
      <c r="BI40" s="69">
        <f t="shared" si="7"/>
        <v>18</v>
      </c>
      <c r="BJ40" s="54">
        <f t="shared" si="8"/>
        <v>73</v>
      </c>
      <c r="BK40" s="69">
        <f>BI40-BJ40</f>
        <v>-55</v>
      </c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16">
        <f>BJ40/BI40</f>
        <v>4.055555555555555</v>
      </c>
      <c r="CG40" s="1"/>
      <c r="CH40" s="15"/>
      <c r="CI40" s="5"/>
      <c r="CJ40" s="5"/>
      <c r="CK40" s="11"/>
      <c r="CL40" s="11"/>
      <c r="CM40" s="11"/>
      <c r="CN40" s="11"/>
      <c r="CO40" s="11"/>
      <c r="CP40" s="11"/>
      <c r="CQ40" s="11"/>
      <c r="CR40" s="11"/>
      <c r="CS40" s="11"/>
      <c r="CT40" s="11"/>
      <c r="CU40" s="20"/>
      <c r="CV40" s="9"/>
      <c r="CW40" s="17"/>
      <c r="CX40" s="22" t="s">
        <v>53</v>
      </c>
    </row>
    <row r="41" spans="1:102" ht="18.75">
      <c r="A41" s="87" t="s">
        <v>359</v>
      </c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9"/>
    </row>
    <row r="42" spans="1:102" ht="12.75" hidden="1">
      <c r="A42" s="9">
        <v>24</v>
      </c>
      <c r="B42" s="10" t="s">
        <v>77</v>
      </c>
      <c r="C42" s="14">
        <v>26</v>
      </c>
      <c r="D42" s="14">
        <v>168</v>
      </c>
      <c r="E42" s="14">
        <v>72.9</v>
      </c>
      <c r="F42" s="14">
        <v>71.5</v>
      </c>
      <c r="G42" s="23">
        <v>71.5</v>
      </c>
      <c r="H42" s="14">
        <v>71.5</v>
      </c>
      <c r="I42" s="14">
        <v>71.5</v>
      </c>
      <c r="J42" s="14">
        <v>71.5</v>
      </c>
      <c r="K42" s="14">
        <v>71.5</v>
      </c>
      <c r="L42" s="14">
        <v>71.5</v>
      </c>
      <c r="M42" s="14">
        <v>71.5</v>
      </c>
      <c r="N42" s="14">
        <v>71.5</v>
      </c>
      <c r="O42" s="14">
        <v>71.5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>
        <v>65</v>
      </c>
      <c r="BI42" s="15">
        <f aca="true" t="shared" si="12" ref="BI42:BI49">E42-BH42</f>
        <v>7.900000000000006</v>
      </c>
      <c r="BJ42" s="24">
        <f>E42-O42</f>
        <v>1.4000000000000057</v>
      </c>
      <c r="BK42" s="15">
        <f aca="true" t="shared" si="13" ref="BK42:BK49">BI42-BJ42</f>
        <v>6.5</v>
      </c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16">
        <f aca="true" t="shared" si="14" ref="CF42:CF49">BJ42/BI42</f>
        <v>0.1772151898734183</v>
      </c>
      <c r="CG42" s="1"/>
      <c r="CH42" s="15"/>
      <c r="CI42" s="5" t="s">
        <v>78</v>
      </c>
      <c r="CJ42" s="5" t="s">
        <v>78</v>
      </c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20"/>
      <c r="CV42" s="9"/>
      <c r="CW42" s="17"/>
      <c r="CX42" s="21" t="s">
        <v>53</v>
      </c>
    </row>
    <row r="43" spans="1:102" ht="12.75">
      <c r="A43" s="60"/>
      <c r="B43" s="59" t="s">
        <v>381</v>
      </c>
      <c r="C43" s="55">
        <v>25</v>
      </c>
      <c r="D43" s="55">
        <v>175</v>
      </c>
      <c r="E43" s="55">
        <v>65</v>
      </c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55"/>
      <c r="AP43" s="55"/>
      <c r="AQ43" s="55"/>
      <c r="AR43" s="55"/>
      <c r="AS43" s="55"/>
      <c r="AT43" s="55"/>
      <c r="AU43" s="55"/>
      <c r="AV43" s="74">
        <v>65</v>
      </c>
      <c r="AW43" s="55">
        <v>65</v>
      </c>
      <c r="AX43" s="55">
        <v>65</v>
      </c>
      <c r="AY43" s="55">
        <v>65</v>
      </c>
      <c r="AZ43" s="55">
        <v>65</v>
      </c>
      <c r="BA43" s="55">
        <v>65</v>
      </c>
      <c r="BB43" s="55">
        <v>65</v>
      </c>
      <c r="BC43" s="55">
        <v>65</v>
      </c>
      <c r="BD43" s="78"/>
      <c r="BE43" s="78"/>
      <c r="BF43" s="78"/>
      <c r="BG43" s="78"/>
      <c r="BH43" s="55">
        <v>58</v>
      </c>
      <c r="BI43" s="69">
        <f t="shared" si="12"/>
        <v>7</v>
      </c>
      <c r="BJ43" s="54">
        <f>E43-BC43</f>
        <v>0</v>
      </c>
      <c r="BK43" s="69">
        <f t="shared" si="13"/>
        <v>7</v>
      </c>
      <c r="BL43" s="69">
        <f>H43-BK43</f>
        <v>-7</v>
      </c>
      <c r="BM43" s="54">
        <f>H43-BJ43</f>
        <v>0</v>
      </c>
      <c r="BN43" s="69">
        <f>BL43-BM43</f>
        <v>-7</v>
      </c>
      <c r="BO43" s="69">
        <f>K43-BN43</f>
        <v>7</v>
      </c>
      <c r="BP43" s="54">
        <f>K43-BM43</f>
        <v>0</v>
      </c>
      <c r="BQ43" s="69">
        <f>BO43-BP43</f>
        <v>7</v>
      </c>
      <c r="BR43" s="69">
        <f>N43-BQ43</f>
        <v>-7</v>
      </c>
      <c r="BS43" s="54">
        <f>N43-BP43</f>
        <v>0</v>
      </c>
      <c r="BT43" s="69">
        <f>BR43-BS43</f>
        <v>-7</v>
      </c>
      <c r="BU43" s="69">
        <f>Q43-BT43</f>
        <v>7</v>
      </c>
      <c r="BV43" s="54">
        <f>Q43-BS43</f>
        <v>0</v>
      </c>
      <c r="BW43" s="69">
        <f>BU43-BV43</f>
        <v>7</v>
      </c>
      <c r="BX43" s="69">
        <f>T43-BW43</f>
        <v>-7</v>
      </c>
      <c r="BY43" s="54">
        <f>T43-BV43</f>
        <v>0</v>
      </c>
      <c r="BZ43" s="69">
        <f>BX43-BY43</f>
        <v>-7</v>
      </c>
      <c r="CA43" s="69">
        <f>W43-BZ43</f>
        <v>7</v>
      </c>
      <c r="CB43" s="54">
        <f>W43-BY43</f>
        <v>0</v>
      </c>
      <c r="CC43" s="69">
        <f>CA43-CB43</f>
        <v>7</v>
      </c>
      <c r="CD43" s="69">
        <f>Z43-CC43</f>
        <v>-7</v>
      </c>
      <c r="CE43" s="54">
        <f>Z43-CB43</f>
        <v>0</v>
      </c>
      <c r="CF43" s="71">
        <f t="shared" si="14"/>
        <v>0</v>
      </c>
      <c r="CG43" s="57"/>
      <c r="CH43" s="56"/>
      <c r="CI43" s="57" t="s">
        <v>382</v>
      </c>
      <c r="CJ43" s="57" t="s">
        <v>382</v>
      </c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8"/>
      <c r="CW43" s="58"/>
      <c r="CX43" s="72">
        <v>40593</v>
      </c>
    </row>
    <row r="44" spans="1:102" ht="12.75">
      <c r="A44" s="60">
        <v>16</v>
      </c>
      <c r="B44" s="59" t="s">
        <v>121</v>
      </c>
      <c r="C44" s="55">
        <v>23</v>
      </c>
      <c r="D44" s="55">
        <v>164</v>
      </c>
      <c r="E44" s="55">
        <v>57</v>
      </c>
      <c r="F44" s="35"/>
      <c r="G44" s="35"/>
      <c r="H44" s="35"/>
      <c r="I44" s="35"/>
      <c r="J44" s="35"/>
      <c r="K44" s="35"/>
      <c r="L44" s="35"/>
      <c r="M44" s="35">
        <v>57</v>
      </c>
      <c r="N44" s="35">
        <v>57</v>
      </c>
      <c r="O44" s="35">
        <v>57</v>
      </c>
      <c r="P44" s="35">
        <v>56</v>
      </c>
      <c r="Q44" s="35">
        <v>55</v>
      </c>
      <c r="R44" s="35">
        <v>54</v>
      </c>
      <c r="S44" s="35">
        <v>55</v>
      </c>
      <c r="T44" s="35">
        <v>55</v>
      </c>
      <c r="U44" s="35">
        <v>55</v>
      </c>
      <c r="V44" s="35">
        <v>55</v>
      </c>
      <c r="W44" s="35">
        <v>55</v>
      </c>
      <c r="X44" s="35">
        <v>53</v>
      </c>
      <c r="Y44" s="35">
        <v>53</v>
      </c>
      <c r="Z44" s="35">
        <v>53</v>
      </c>
      <c r="AA44" s="35">
        <f>X44+1</f>
        <v>54</v>
      </c>
      <c r="AB44" s="35">
        <v>54</v>
      </c>
      <c r="AC44" s="35">
        <v>55</v>
      </c>
      <c r="AD44" s="35">
        <f>AC44+1</f>
        <v>56</v>
      </c>
      <c r="AE44" s="35">
        <f>AD44+1</f>
        <v>57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55">
        <v>57</v>
      </c>
      <c r="AP44" s="55">
        <v>57</v>
      </c>
      <c r="AQ44" s="55">
        <v>57</v>
      </c>
      <c r="AR44" s="55">
        <v>57</v>
      </c>
      <c r="AS44" s="55">
        <v>57</v>
      </c>
      <c r="AT44" s="55">
        <v>57</v>
      </c>
      <c r="AU44" s="55">
        <v>57</v>
      </c>
      <c r="AV44" s="55">
        <v>57</v>
      </c>
      <c r="AW44" s="55">
        <v>57</v>
      </c>
      <c r="AX44" s="55">
        <v>57</v>
      </c>
      <c r="AY44" s="55">
        <v>57</v>
      </c>
      <c r="AZ44" s="55">
        <v>57</v>
      </c>
      <c r="BA44" s="55">
        <v>57</v>
      </c>
      <c r="BB44" s="55">
        <v>57</v>
      </c>
      <c r="BC44" s="55">
        <v>57</v>
      </c>
      <c r="BD44" s="55"/>
      <c r="BE44" s="55"/>
      <c r="BF44" s="55"/>
      <c r="BG44" s="55"/>
      <c r="BH44" s="55">
        <v>50</v>
      </c>
      <c r="BI44" s="69">
        <f t="shared" si="12"/>
        <v>7</v>
      </c>
      <c r="BJ44" s="54">
        <f aca="true" t="shared" si="15" ref="BJ44:BJ49">E44-BC44</f>
        <v>0</v>
      </c>
      <c r="BK44" s="69">
        <f t="shared" si="13"/>
        <v>7</v>
      </c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  <c r="CC44" s="70"/>
      <c r="CD44" s="70"/>
      <c r="CE44" s="70"/>
      <c r="CF44" s="71">
        <f t="shared" si="14"/>
        <v>0</v>
      </c>
      <c r="CG44" s="57"/>
      <c r="CH44" s="56"/>
      <c r="CI44" s="57" t="s">
        <v>122</v>
      </c>
      <c r="CJ44" s="57" t="s">
        <v>279</v>
      </c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8" t="s">
        <v>123</v>
      </c>
      <c r="CW44" s="58" t="s">
        <v>124</v>
      </c>
      <c r="CX44" s="72">
        <v>40311</v>
      </c>
    </row>
    <row r="45" spans="1:102" ht="12.75">
      <c r="A45" s="60">
        <v>9</v>
      </c>
      <c r="B45" s="59" t="s">
        <v>412</v>
      </c>
      <c r="C45" s="55">
        <v>28</v>
      </c>
      <c r="D45" s="55">
        <v>165</v>
      </c>
      <c r="E45" s="55">
        <v>73</v>
      </c>
      <c r="F45" s="35">
        <v>71</v>
      </c>
      <c r="G45" s="35">
        <v>70</v>
      </c>
      <c r="H45" s="35">
        <v>71</v>
      </c>
      <c r="I45" s="35">
        <v>70.5</v>
      </c>
      <c r="J45" s="35">
        <v>70.5</v>
      </c>
      <c r="K45" s="35">
        <v>70</v>
      </c>
      <c r="L45" s="35">
        <v>71</v>
      </c>
      <c r="M45" s="35">
        <v>71</v>
      </c>
      <c r="N45" s="35">
        <v>71</v>
      </c>
      <c r="O45" s="35">
        <v>72</v>
      </c>
      <c r="P45" s="35">
        <v>68.6</v>
      </c>
      <c r="Q45" s="35">
        <v>67.9</v>
      </c>
      <c r="R45" s="35">
        <v>66.4</v>
      </c>
      <c r="S45" s="35">
        <v>67</v>
      </c>
      <c r="T45" s="35">
        <v>65.1</v>
      </c>
      <c r="U45" s="35">
        <v>66.5</v>
      </c>
      <c r="V45" s="35">
        <v>67.8</v>
      </c>
      <c r="W45" s="35">
        <v>68</v>
      </c>
      <c r="X45" s="35">
        <v>68</v>
      </c>
      <c r="Y45" s="35">
        <v>67.5</v>
      </c>
      <c r="Z45" s="35">
        <v>68</v>
      </c>
      <c r="AA45" s="35">
        <v>68</v>
      </c>
      <c r="AB45" s="35">
        <v>67.7</v>
      </c>
      <c r="AC45" s="35">
        <v>67.7</v>
      </c>
      <c r="AD45" s="35">
        <v>66</v>
      </c>
      <c r="AE45" s="35">
        <v>63.7</v>
      </c>
      <c r="AF45" s="35">
        <v>64.7</v>
      </c>
      <c r="AG45" s="35">
        <v>63.2</v>
      </c>
      <c r="AH45" s="35">
        <v>62.1</v>
      </c>
      <c r="AI45" s="35">
        <v>62.6</v>
      </c>
      <c r="AJ45" s="35">
        <v>64</v>
      </c>
      <c r="AK45" s="35">
        <v>63.5</v>
      </c>
      <c r="AL45" s="35"/>
      <c r="AM45" s="35"/>
      <c r="AN45" s="35"/>
      <c r="AO45" s="55">
        <v>63.5</v>
      </c>
      <c r="AP45" s="55">
        <v>66.5</v>
      </c>
      <c r="AQ45" s="55">
        <v>68.5</v>
      </c>
      <c r="AR45" s="55">
        <v>68.5</v>
      </c>
      <c r="AS45" s="55">
        <v>68.5</v>
      </c>
      <c r="AT45" s="55">
        <v>68.5</v>
      </c>
      <c r="AU45" s="55">
        <v>68.5</v>
      </c>
      <c r="AV45" s="74">
        <v>67.7</v>
      </c>
      <c r="AW45" s="74">
        <v>65.8</v>
      </c>
      <c r="AX45" s="74">
        <v>67.7</v>
      </c>
      <c r="AY45" s="74">
        <v>68</v>
      </c>
      <c r="AZ45" s="74">
        <v>67.5</v>
      </c>
      <c r="BA45" s="74">
        <v>68</v>
      </c>
      <c r="BB45" s="74">
        <v>65.2</v>
      </c>
      <c r="BC45" s="74">
        <v>64.3</v>
      </c>
      <c r="BD45" s="78"/>
      <c r="BE45" s="78">
        <v>65</v>
      </c>
      <c r="BF45" s="78"/>
      <c r="BG45" s="78"/>
      <c r="BH45" s="55">
        <v>58</v>
      </c>
      <c r="BI45" s="69">
        <f t="shared" si="12"/>
        <v>15</v>
      </c>
      <c r="BJ45" s="54">
        <f>E45-BE45</f>
        <v>8</v>
      </c>
      <c r="BK45" s="69">
        <f>BE45-BH45</f>
        <v>7</v>
      </c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  <c r="CD45" s="70"/>
      <c r="CE45" s="70"/>
      <c r="CF45" s="71">
        <f t="shared" si="14"/>
        <v>0.5333333333333333</v>
      </c>
      <c r="CG45" s="57">
        <f>E45</f>
        <v>73</v>
      </c>
      <c r="CH45" s="56">
        <f>AK45-AJ45</f>
        <v>-0.5</v>
      </c>
      <c r="CI45" s="57" t="s">
        <v>79</v>
      </c>
      <c r="CJ45" s="57" t="s">
        <v>251</v>
      </c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 t="s">
        <v>80</v>
      </c>
      <c r="CV45" s="58" t="s">
        <v>81</v>
      </c>
      <c r="CW45" s="58" t="s">
        <v>82</v>
      </c>
      <c r="CX45" s="72" t="s">
        <v>53</v>
      </c>
    </row>
    <row r="46" spans="1:102" ht="12.75">
      <c r="A46" s="60">
        <v>32</v>
      </c>
      <c r="B46" s="59" t="s">
        <v>288</v>
      </c>
      <c r="C46" s="55">
        <v>27</v>
      </c>
      <c r="D46" s="55">
        <v>170</v>
      </c>
      <c r="E46" s="55">
        <v>59.7</v>
      </c>
      <c r="F46" s="35">
        <v>59.7</v>
      </c>
      <c r="G46" s="35">
        <v>59.7</v>
      </c>
      <c r="H46" s="35">
        <v>59.7</v>
      </c>
      <c r="I46" s="35">
        <v>59.7</v>
      </c>
      <c r="J46" s="35">
        <v>59.7</v>
      </c>
      <c r="K46" s="35">
        <v>58.4</v>
      </c>
      <c r="L46" s="35">
        <v>58.4</v>
      </c>
      <c r="M46" s="35">
        <v>57.8</v>
      </c>
      <c r="N46" s="35">
        <v>57</v>
      </c>
      <c r="O46" s="35">
        <v>56.9</v>
      </c>
      <c r="P46" s="35">
        <v>56.9</v>
      </c>
      <c r="Q46" s="35">
        <v>56.8</v>
      </c>
      <c r="R46" s="35">
        <v>56.8</v>
      </c>
      <c r="S46" s="35">
        <v>56.8</v>
      </c>
      <c r="T46" s="35">
        <v>56.8</v>
      </c>
      <c r="U46" s="35">
        <v>56.1</v>
      </c>
      <c r="V46" s="35">
        <v>56.1</v>
      </c>
      <c r="W46" s="35">
        <v>55.8</v>
      </c>
      <c r="X46" s="35">
        <v>55.8</v>
      </c>
      <c r="Y46" s="35">
        <v>55.8</v>
      </c>
      <c r="Z46" s="35">
        <v>55.8</v>
      </c>
      <c r="AA46" s="35">
        <v>56.2</v>
      </c>
      <c r="AB46" s="35">
        <v>56.2</v>
      </c>
      <c r="AC46" s="35">
        <v>56.2</v>
      </c>
      <c r="AD46" s="35">
        <v>54.9</v>
      </c>
      <c r="AE46" s="35">
        <v>54.9</v>
      </c>
      <c r="AF46" s="35">
        <v>54.8</v>
      </c>
      <c r="AG46" s="35"/>
      <c r="AH46" s="35"/>
      <c r="AI46" s="35"/>
      <c r="AJ46" s="35"/>
      <c r="AK46" s="35"/>
      <c r="AL46" s="35"/>
      <c r="AM46" s="35"/>
      <c r="AN46" s="35"/>
      <c r="AO46" s="55">
        <v>54.8</v>
      </c>
      <c r="AP46" s="55">
        <v>54.8</v>
      </c>
      <c r="AQ46" s="55">
        <v>54.8</v>
      </c>
      <c r="AR46" s="74">
        <v>56.9</v>
      </c>
      <c r="AS46" s="55">
        <v>56.9</v>
      </c>
      <c r="AT46" s="55">
        <v>56.9</v>
      </c>
      <c r="AU46" s="55">
        <v>56.9</v>
      </c>
      <c r="AV46" s="74">
        <v>59</v>
      </c>
      <c r="AW46" s="55">
        <v>59</v>
      </c>
      <c r="AX46" s="55">
        <v>59</v>
      </c>
      <c r="AY46" s="55">
        <v>59</v>
      </c>
      <c r="AZ46" s="55">
        <v>59</v>
      </c>
      <c r="BA46" s="55">
        <v>59</v>
      </c>
      <c r="BB46" s="55">
        <v>59</v>
      </c>
      <c r="BC46" s="55">
        <v>59</v>
      </c>
      <c r="BD46" s="55"/>
      <c r="BE46" s="74">
        <v>56.9</v>
      </c>
      <c r="BF46" s="78"/>
      <c r="BG46" s="78"/>
      <c r="BH46" s="55">
        <v>53</v>
      </c>
      <c r="BI46" s="69">
        <f t="shared" si="12"/>
        <v>6.700000000000003</v>
      </c>
      <c r="BJ46" s="54">
        <f>E46-BE46</f>
        <v>2.8000000000000043</v>
      </c>
      <c r="BK46" s="69">
        <f>BE46-BH46</f>
        <v>3.8999999999999986</v>
      </c>
      <c r="BL46" s="69">
        <f>H46-BK46</f>
        <v>55.800000000000004</v>
      </c>
      <c r="BM46" s="54">
        <f>H46-BJ46</f>
        <v>56.9</v>
      </c>
      <c r="BN46" s="69">
        <f>BL46-BM46</f>
        <v>-1.0999999999999943</v>
      </c>
      <c r="BO46" s="69">
        <f>K46-BN46</f>
        <v>59.49999999999999</v>
      </c>
      <c r="BP46" s="54">
        <f>K46-BM46</f>
        <v>1.5</v>
      </c>
      <c r="BQ46" s="69">
        <f>BO46-BP46</f>
        <v>57.99999999999999</v>
      </c>
      <c r="BR46" s="69">
        <f>N46-BQ46</f>
        <v>-0.9999999999999929</v>
      </c>
      <c r="BS46" s="54">
        <f>N46-BP46</f>
        <v>55.5</v>
      </c>
      <c r="BT46" s="69">
        <f>BR46-BS46</f>
        <v>-56.49999999999999</v>
      </c>
      <c r="BU46" s="69">
        <f>Q46-BT46</f>
        <v>113.29999999999998</v>
      </c>
      <c r="BV46" s="54">
        <f>Q46-BS46</f>
        <v>1.2999999999999972</v>
      </c>
      <c r="BW46" s="69">
        <f>BU46-BV46</f>
        <v>111.99999999999999</v>
      </c>
      <c r="BX46" s="69">
        <f>T46-BW46</f>
        <v>-55.19999999999999</v>
      </c>
      <c r="BY46" s="54">
        <f>T46-BV46</f>
        <v>55.5</v>
      </c>
      <c r="BZ46" s="69">
        <f>BX46-BY46</f>
        <v>-110.69999999999999</v>
      </c>
      <c r="CA46" s="69">
        <f>W46-BZ46</f>
        <v>166.5</v>
      </c>
      <c r="CB46" s="54">
        <f>W46-BY46</f>
        <v>0.29999999999999716</v>
      </c>
      <c r="CC46" s="69">
        <f>CA46-CB46</f>
        <v>166.2</v>
      </c>
      <c r="CD46" s="69">
        <f>Z46-CC46</f>
        <v>-110.39999999999999</v>
      </c>
      <c r="CE46" s="54">
        <f>Z46-CB46</f>
        <v>55.5</v>
      </c>
      <c r="CF46" s="71">
        <f t="shared" si="14"/>
        <v>0.4179104477611945</v>
      </c>
      <c r="CG46" s="57"/>
      <c r="CH46" s="56"/>
      <c r="CI46" s="57" t="s">
        <v>137</v>
      </c>
      <c r="CJ46" s="57" t="s">
        <v>421</v>
      </c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8" t="s">
        <v>138</v>
      </c>
      <c r="CW46" s="58" t="s">
        <v>139</v>
      </c>
      <c r="CX46" s="72">
        <v>40296</v>
      </c>
    </row>
    <row r="47" spans="1:102" ht="12.75">
      <c r="A47" s="60">
        <v>18</v>
      </c>
      <c r="B47" s="59" t="s">
        <v>83</v>
      </c>
      <c r="C47" s="55">
        <v>29</v>
      </c>
      <c r="D47" s="55">
        <v>165</v>
      </c>
      <c r="E47" s="55">
        <v>70.1</v>
      </c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70.1</v>
      </c>
      <c r="Q47" s="35">
        <v>69</v>
      </c>
      <c r="R47" s="35">
        <v>69</v>
      </c>
      <c r="S47" s="35">
        <v>68.2</v>
      </c>
      <c r="T47" s="35">
        <v>66.95</v>
      </c>
      <c r="U47" s="35">
        <v>67.5</v>
      </c>
      <c r="V47" s="35">
        <v>66.6</v>
      </c>
      <c r="W47" s="35">
        <v>67</v>
      </c>
      <c r="X47" s="35">
        <v>66.6</v>
      </c>
      <c r="Y47" s="35">
        <v>66.6</v>
      </c>
      <c r="Z47" s="35">
        <v>66.6</v>
      </c>
      <c r="AA47" s="35">
        <v>66.7</v>
      </c>
      <c r="AB47" s="35">
        <v>67</v>
      </c>
      <c r="AC47" s="35">
        <v>67</v>
      </c>
      <c r="AD47" s="35">
        <v>67.5</v>
      </c>
      <c r="AE47" s="35">
        <v>65.9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55">
        <v>65.9</v>
      </c>
      <c r="AP47" s="55">
        <v>65.9</v>
      </c>
      <c r="AQ47" s="55">
        <v>65.9</v>
      </c>
      <c r="AR47" s="55">
        <v>65.9</v>
      </c>
      <c r="AS47" s="55">
        <v>65.9</v>
      </c>
      <c r="AT47" s="55">
        <v>65.9</v>
      </c>
      <c r="AU47" s="55">
        <v>65.9</v>
      </c>
      <c r="AV47" s="55">
        <v>65.9</v>
      </c>
      <c r="AW47" s="55">
        <v>65.9</v>
      </c>
      <c r="AX47" s="55">
        <v>65.9</v>
      </c>
      <c r="AY47" s="55">
        <v>65.9</v>
      </c>
      <c r="AZ47" s="55">
        <v>65.9</v>
      </c>
      <c r="BA47" s="55">
        <v>65.9</v>
      </c>
      <c r="BB47" s="55">
        <v>65.9</v>
      </c>
      <c r="BC47" s="55">
        <v>65.9</v>
      </c>
      <c r="BD47" s="55"/>
      <c r="BE47" s="55"/>
      <c r="BF47" s="55"/>
      <c r="BG47" s="55"/>
      <c r="BH47" s="55">
        <v>60</v>
      </c>
      <c r="BI47" s="69">
        <f t="shared" si="12"/>
        <v>10.099999999999994</v>
      </c>
      <c r="BJ47" s="54">
        <f t="shared" si="15"/>
        <v>4.199999999999989</v>
      </c>
      <c r="BK47" s="69">
        <f t="shared" si="13"/>
        <v>5.900000000000006</v>
      </c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  <c r="CC47" s="70"/>
      <c r="CD47" s="70"/>
      <c r="CE47" s="70"/>
      <c r="CF47" s="71">
        <f t="shared" si="14"/>
        <v>0.41584158415841493</v>
      </c>
      <c r="CG47" s="57"/>
      <c r="CH47" s="56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8"/>
      <c r="CW47" s="58"/>
      <c r="CX47" s="72">
        <v>40343</v>
      </c>
    </row>
    <row r="48" spans="1:102" ht="12.75">
      <c r="A48" s="60"/>
      <c r="B48" s="59" t="s">
        <v>346</v>
      </c>
      <c r="C48" s="55">
        <v>21</v>
      </c>
      <c r="D48" s="55">
        <v>165</v>
      </c>
      <c r="E48" s="55">
        <v>58</v>
      </c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>
        <v>58</v>
      </c>
      <c r="AO48" s="55">
        <v>58</v>
      </c>
      <c r="AP48" s="55">
        <v>56.8</v>
      </c>
      <c r="AQ48" s="55">
        <v>56.8</v>
      </c>
      <c r="AR48" s="55">
        <v>56.8</v>
      </c>
      <c r="AS48" s="74">
        <v>58.4</v>
      </c>
      <c r="AT48" s="55">
        <v>58.4</v>
      </c>
      <c r="AU48" s="55">
        <v>58.4</v>
      </c>
      <c r="AV48" s="55">
        <v>58.4</v>
      </c>
      <c r="AW48" s="74">
        <v>57.8</v>
      </c>
      <c r="AX48" s="74">
        <v>57.4</v>
      </c>
      <c r="AY48" s="55">
        <v>57.4</v>
      </c>
      <c r="AZ48" s="74">
        <v>57.9</v>
      </c>
      <c r="BA48" s="74">
        <v>57.6</v>
      </c>
      <c r="BB48" s="55">
        <v>57.6</v>
      </c>
      <c r="BC48" s="55">
        <v>57.6</v>
      </c>
      <c r="BD48" s="55"/>
      <c r="BE48" s="55">
        <v>60</v>
      </c>
      <c r="BF48" s="74">
        <v>58.6</v>
      </c>
      <c r="BG48" s="74">
        <v>58.4</v>
      </c>
      <c r="BH48" s="55">
        <v>52</v>
      </c>
      <c r="BI48" s="69">
        <f t="shared" si="12"/>
        <v>6</v>
      </c>
      <c r="BJ48" s="54">
        <f>E48-BG48</f>
        <v>-0.3999999999999986</v>
      </c>
      <c r="BK48" s="69">
        <f t="shared" si="13"/>
        <v>6.399999999999999</v>
      </c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1">
        <f t="shared" si="14"/>
        <v>-0.06666666666666643</v>
      </c>
      <c r="CG48" s="57"/>
      <c r="CH48" s="56"/>
      <c r="CI48" s="57" t="s">
        <v>347</v>
      </c>
      <c r="CJ48" s="57" t="s">
        <v>396</v>
      </c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8" t="s">
        <v>348</v>
      </c>
      <c r="CW48" s="58" t="s">
        <v>402</v>
      </c>
      <c r="CX48" s="72" t="s">
        <v>349</v>
      </c>
    </row>
    <row r="49" spans="1:102" ht="12.75">
      <c r="A49" s="60">
        <v>19</v>
      </c>
      <c r="B49" s="59" t="s">
        <v>88</v>
      </c>
      <c r="C49" s="55">
        <v>24</v>
      </c>
      <c r="D49" s="55">
        <v>160</v>
      </c>
      <c r="E49" s="55">
        <v>62</v>
      </c>
      <c r="F49" s="35">
        <v>62</v>
      </c>
      <c r="G49" s="35">
        <v>62</v>
      </c>
      <c r="H49" s="35">
        <v>62</v>
      </c>
      <c r="I49" s="35">
        <v>61.9</v>
      </c>
      <c r="J49" s="35">
        <v>62</v>
      </c>
      <c r="K49" s="35">
        <v>60.5</v>
      </c>
      <c r="L49" s="35">
        <v>61</v>
      </c>
      <c r="M49" s="35">
        <v>61</v>
      </c>
      <c r="N49" s="35">
        <v>61</v>
      </c>
      <c r="O49" s="35">
        <v>61</v>
      </c>
      <c r="P49" s="35">
        <v>60.8</v>
      </c>
      <c r="Q49" s="35">
        <v>60.8</v>
      </c>
      <c r="R49" s="35"/>
      <c r="S49" s="35">
        <v>61.6</v>
      </c>
      <c r="T49" s="35">
        <v>60.5</v>
      </c>
      <c r="U49" s="35">
        <v>60.8</v>
      </c>
      <c r="V49" s="35">
        <v>60.8</v>
      </c>
      <c r="W49" s="35">
        <v>60.7</v>
      </c>
      <c r="X49" s="35">
        <v>60.7</v>
      </c>
      <c r="Y49" s="35">
        <v>60.7</v>
      </c>
      <c r="Z49" s="35">
        <v>60.7</v>
      </c>
      <c r="AA49" s="35">
        <v>62</v>
      </c>
      <c r="AB49" s="35">
        <v>62</v>
      </c>
      <c r="AC49" s="35">
        <v>62.1</v>
      </c>
      <c r="AD49" s="35">
        <v>62</v>
      </c>
      <c r="AE49" s="35">
        <v>61.6</v>
      </c>
      <c r="AF49" s="35">
        <v>60.9</v>
      </c>
      <c r="AG49" s="35">
        <v>60.9</v>
      </c>
      <c r="AH49" s="35">
        <v>60.2</v>
      </c>
      <c r="AI49" s="35"/>
      <c r="AJ49" s="35">
        <v>59.7</v>
      </c>
      <c r="AK49" s="35">
        <v>59.5</v>
      </c>
      <c r="AL49" s="35"/>
      <c r="AM49" s="35"/>
      <c r="AN49" s="35"/>
      <c r="AO49" s="55">
        <v>59.5</v>
      </c>
      <c r="AP49" s="55">
        <v>59.5</v>
      </c>
      <c r="AQ49" s="55">
        <v>59.5</v>
      </c>
      <c r="AR49" s="55">
        <v>59.5</v>
      </c>
      <c r="AS49" s="55">
        <v>59.5</v>
      </c>
      <c r="AT49" s="55">
        <v>59.5</v>
      </c>
      <c r="AU49" s="55">
        <v>59.5</v>
      </c>
      <c r="AV49" s="55">
        <v>59.5</v>
      </c>
      <c r="AW49" s="55">
        <v>59.5</v>
      </c>
      <c r="AX49" s="55">
        <v>59.5</v>
      </c>
      <c r="AY49" s="55">
        <v>59.5</v>
      </c>
      <c r="AZ49" s="55">
        <v>59.5</v>
      </c>
      <c r="BA49" s="55">
        <v>59.5</v>
      </c>
      <c r="BB49" s="55">
        <v>59.5</v>
      </c>
      <c r="BC49" s="55">
        <v>59.5</v>
      </c>
      <c r="BD49" s="78"/>
      <c r="BE49" s="78"/>
      <c r="BF49" s="78"/>
      <c r="BG49" s="78"/>
      <c r="BH49" s="55">
        <v>54</v>
      </c>
      <c r="BI49" s="69">
        <f t="shared" si="12"/>
        <v>8</v>
      </c>
      <c r="BJ49" s="54">
        <f t="shared" si="15"/>
        <v>2.5</v>
      </c>
      <c r="BK49" s="69">
        <f t="shared" si="13"/>
        <v>5.5</v>
      </c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  <c r="CC49" s="70"/>
      <c r="CD49" s="70"/>
      <c r="CE49" s="70"/>
      <c r="CF49" s="71">
        <f t="shared" si="14"/>
        <v>0.3125</v>
      </c>
      <c r="CG49" s="57"/>
      <c r="CH49" s="56">
        <f>AK49-AJ49</f>
        <v>-0.20000000000000284</v>
      </c>
      <c r="CI49" s="57" t="s">
        <v>89</v>
      </c>
      <c r="CJ49" s="57" t="s">
        <v>90</v>
      </c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8" t="s">
        <v>91</v>
      </c>
      <c r="CW49" s="58" t="s">
        <v>92</v>
      </c>
      <c r="CX49" s="72"/>
    </row>
    <row r="50" spans="1:102" ht="18.75">
      <c r="A50" s="87" t="s">
        <v>360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9"/>
    </row>
    <row r="51" spans="1:102" ht="12.75" hidden="1">
      <c r="A51" s="9">
        <v>33</v>
      </c>
      <c r="B51" s="10" t="s">
        <v>185</v>
      </c>
      <c r="C51" s="14">
        <v>24</v>
      </c>
      <c r="D51" s="14">
        <v>160</v>
      </c>
      <c r="E51" s="14">
        <v>61.5</v>
      </c>
      <c r="F51" s="14"/>
      <c r="G51" s="14"/>
      <c r="H51" s="14"/>
      <c r="I51" s="14"/>
      <c r="J51" s="14"/>
      <c r="K51" s="14"/>
      <c r="L51" s="14"/>
      <c r="M51" s="23">
        <v>61.5</v>
      </c>
      <c r="N51" s="14">
        <v>61.5</v>
      </c>
      <c r="O51" s="14">
        <v>61.5</v>
      </c>
      <c r="P51" s="23">
        <v>59.6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>
        <v>55</v>
      </c>
      <c r="BI51" s="15">
        <f>E51-BH51</f>
        <v>6.5</v>
      </c>
      <c r="BJ51" s="24">
        <f>O51-P51</f>
        <v>1.8999999999999986</v>
      </c>
      <c r="BK51" s="15">
        <f>BI51-BJ51</f>
        <v>4.600000000000001</v>
      </c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16">
        <f>BJ51/BI51</f>
        <v>0.2923076923076921</v>
      </c>
      <c r="CG51" s="1"/>
      <c r="CH51" s="15"/>
      <c r="CI51" s="5" t="s">
        <v>186</v>
      </c>
      <c r="CJ51" s="5" t="s">
        <v>186</v>
      </c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20" t="s">
        <v>187</v>
      </c>
      <c r="CV51" s="9" t="s">
        <v>188</v>
      </c>
      <c r="CW51" s="9" t="s">
        <v>189</v>
      </c>
      <c r="CX51" s="22">
        <v>40316</v>
      </c>
    </row>
    <row r="52" ht="12.75" hidden="1"/>
    <row r="53" spans="1:102" ht="12.75">
      <c r="A53" s="60">
        <v>15</v>
      </c>
      <c r="B53" s="59" t="s">
        <v>66</v>
      </c>
      <c r="C53" s="55">
        <v>29</v>
      </c>
      <c r="D53" s="55">
        <v>172</v>
      </c>
      <c r="E53" s="55">
        <v>59</v>
      </c>
      <c r="F53" s="35">
        <v>59</v>
      </c>
      <c r="G53" s="35">
        <v>59</v>
      </c>
      <c r="H53" s="35">
        <v>59</v>
      </c>
      <c r="I53" s="35">
        <v>59</v>
      </c>
      <c r="J53" s="35">
        <v>59</v>
      </c>
      <c r="K53" s="35">
        <v>59</v>
      </c>
      <c r="L53" s="35">
        <v>56</v>
      </c>
      <c r="M53" s="35">
        <v>56.5</v>
      </c>
      <c r="N53" s="35">
        <v>56</v>
      </c>
      <c r="O53" s="35">
        <v>54</v>
      </c>
      <c r="P53" s="35"/>
      <c r="Q53" s="35">
        <v>55</v>
      </c>
      <c r="R53" s="35">
        <v>55</v>
      </c>
      <c r="S53" s="35">
        <v>55</v>
      </c>
      <c r="T53" s="35">
        <v>53.8</v>
      </c>
      <c r="U53" s="35">
        <v>53.8</v>
      </c>
      <c r="V53" s="35">
        <v>53.8</v>
      </c>
      <c r="W53" s="35">
        <v>53.8</v>
      </c>
      <c r="X53" s="35">
        <v>53.8</v>
      </c>
      <c r="Y53" s="35">
        <v>53.8</v>
      </c>
      <c r="Z53" s="35">
        <v>53.8</v>
      </c>
      <c r="AA53" s="35">
        <f>U53+1</f>
        <v>54.8</v>
      </c>
      <c r="AB53" s="35">
        <v>54.8</v>
      </c>
      <c r="AC53" s="35">
        <v>55.8</v>
      </c>
      <c r="AD53" s="35">
        <f>AC53+1</f>
        <v>56.8</v>
      </c>
      <c r="AE53" s="35">
        <f>AD53+1</f>
        <v>57.8</v>
      </c>
      <c r="AF53" s="35"/>
      <c r="AG53" s="35"/>
      <c r="AH53" s="35"/>
      <c r="AI53" s="35"/>
      <c r="AJ53" s="35"/>
      <c r="AK53" s="35"/>
      <c r="AL53" s="35"/>
      <c r="AM53" s="35"/>
      <c r="AN53" s="35"/>
      <c r="AO53" s="55">
        <v>57.8</v>
      </c>
      <c r="AP53" s="55">
        <v>57.8</v>
      </c>
      <c r="AQ53" s="55">
        <v>57.8</v>
      </c>
      <c r="AR53" s="74">
        <v>56</v>
      </c>
      <c r="AS53" s="55">
        <v>56</v>
      </c>
      <c r="AT53" s="55">
        <v>56</v>
      </c>
      <c r="AU53" s="55">
        <v>56</v>
      </c>
      <c r="AV53" s="55">
        <v>56</v>
      </c>
      <c r="AW53" s="55">
        <v>56</v>
      </c>
      <c r="AX53" s="55">
        <v>56</v>
      </c>
      <c r="AY53" s="55">
        <v>56</v>
      </c>
      <c r="AZ53" s="55">
        <v>56</v>
      </c>
      <c r="BA53" s="55">
        <v>56</v>
      </c>
      <c r="BB53" s="55">
        <v>56</v>
      </c>
      <c r="BC53" s="55">
        <v>56</v>
      </c>
      <c r="BD53" s="55"/>
      <c r="BE53" s="55"/>
      <c r="BF53" s="55"/>
      <c r="BG53" s="55"/>
      <c r="BH53" s="55">
        <v>51</v>
      </c>
      <c r="BI53" s="69">
        <f aca="true" t="shared" si="16" ref="BI53:BI63">E53-BH53</f>
        <v>8</v>
      </c>
      <c r="BJ53" s="54">
        <f>E53-BC53</f>
        <v>3</v>
      </c>
      <c r="BK53" s="69">
        <f aca="true" t="shared" si="17" ref="BK53:BK70">BI53-BJ53</f>
        <v>5</v>
      </c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  <c r="CC53" s="70"/>
      <c r="CD53" s="70"/>
      <c r="CE53" s="70"/>
      <c r="CF53" s="71">
        <f aca="true" t="shared" si="18" ref="CF53:CF63">BJ53/BI53</f>
        <v>0.375</v>
      </c>
      <c r="CG53" s="57"/>
      <c r="CH53" s="56"/>
      <c r="CI53" s="57" t="s">
        <v>65</v>
      </c>
      <c r="CJ53" s="57" t="s">
        <v>255</v>
      </c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8" t="s">
        <v>67</v>
      </c>
      <c r="CW53" s="58" t="s">
        <v>68</v>
      </c>
      <c r="CX53" s="72">
        <v>40302</v>
      </c>
    </row>
    <row r="54" spans="1:102" ht="12.75">
      <c r="A54" s="73"/>
      <c r="B54" s="59" t="s">
        <v>362</v>
      </c>
      <c r="C54" s="55"/>
      <c r="D54" s="55">
        <v>166</v>
      </c>
      <c r="E54" s="55">
        <v>77</v>
      </c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>
        <v>77</v>
      </c>
      <c r="AH54" s="35"/>
      <c r="AI54" s="35"/>
      <c r="AJ54" s="35"/>
      <c r="AK54" s="35"/>
      <c r="AL54" s="35">
        <v>73</v>
      </c>
      <c r="AM54" s="35">
        <v>72.5</v>
      </c>
      <c r="AN54" s="35">
        <v>72.5</v>
      </c>
      <c r="AO54" s="55">
        <v>72.5</v>
      </c>
      <c r="AP54" s="55">
        <v>72</v>
      </c>
      <c r="AQ54" s="55">
        <v>72</v>
      </c>
      <c r="AR54" s="55">
        <v>72</v>
      </c>
      <c r="AS54" s="74">
        <v>73.5</v>
      </c>
      <c r="AT54" s="74">
        <v>73</v>
      </c>
      <c r="AU54" s="55">
        <v>73</v>
      </c>
      <c r="AV54" s="55">
        <v>73</v>
      </c>
      <c r="AW54" s="55">
        <v>73</v>
      </c>
      <c r="AX54" s="55">
        <v>73</v>
      </c>
      <c r="AY54" s="55">
        <v>73</v>
      </c>
      <c r="AZ54" s="55">
        <v>73</v>
      </c>
      <c r="BA54" s="55">
        <v>73</v>
      </c>
      <c r="BB54" s="55">
        <v>73</v>
      </c>
      <c r="BC54" s="74">
        <v>72</v>
      </c>
      <c r="BD54" s="78">
        <v>72</v>
      </c>
      <c r="BE54" s="78">
        <v>72</v>
      </c>
      <c r="BF54" s="74">
        <v>71</v>
      </c>
      <c r="BG54" s="83">
        <v>71.5</v>
      </c>
      <c r="BH54" s="55">
        <v>67</v>
      </c>
      <c r="BI54" s="69">
        <f t="shared" si="16"/>
        <v>10</v>
      </c>
      <c r="BJ54" s="54">
        <f>E54-BG54</f>
        <v>5.5</v>
      </c>
      <c r="BK54" s="69">
        <f t="shared" si="17"/>
        <v>4.5</v>
      </c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  <c r="CC54" s="70"/>
      <c r="CD54" s="70"/>
      <c r="CE54" s="70"/>
      <c r="CF54" s="71">
        <f t="shared" si="18"/>
        <v>0.55</v>
      </c>
      <c r="CG54" s="57"/>
      <c r="CH54" s="56"/>
      <c r="CI54" s="57" t="s">
        <v>342</v>
      </c>
      <c r="CJ54" s="57" t="s">
        <v>336</v>
      </c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8" t="s">
        <v>334</v>
      </c>
      <c r="CW54" s="58" t="s">
        <v>337</v>
      </c>
      <c r="CX54" s="72" t="s">
        <v>333</v>
      </c>
    </row>
    <row r="55" spans="1:102" ht="12.75">
      <c r="A55" s="60"/>
      <c r="B55" s="59" t="s">
        <v>380</v>
      </c>
      <c r="C55" s="55">
        <v>23.5</v>
      </c>
      <c r="D55" s="55">
        <v>160</v>
      </c>
      <c r="E55" s="55">
        <v>53.5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55"/>
      <c r="AP55" s="55"/>
      <c r="AQ55" s="55"/>
      <c r="AR55" s="55"/>
      <c r="AS55" s="55"/>
      <c r="AT55" s="55"/>
      <c r="AU55" s="55"/>
      <c r="AV55" s="74">
        <v>53.5</v>
      </c>
      <c r="AW55" s="74">
        <v>52.5</v>
      </c>
      <c r="AX55" s="55">
        <v>52.5</v>
      </c>
      <c r="AY55" s="55">
        <v>52.5</v>
      </c>
      <c r="AZ55" s="55">
        <v>52.5</v>
      </c>
      <c r="BA55" s="55">
        <v>52.5</v>
      </c>
      <c r="BB55" s="55">
        <v>52.5</v>
      </c>
      <c r="BC55" s="55">
        <v>52.5</v>
      </c>
      <c r="BD55" s="55"/>
      <c r="BE55" s="55"/>
      <c r="BF55" s="55"/>
      <c r="BG55" s="55"/>
      <c r="BH55" s="55">
        <v>48</v>
      </c>
      <c r="BI55" s="69">
        <f t="shared" si="16"/>
        <v>5.5</v>
      </c>
      <c r="BJ55" s="54">
        <f>E55-BC55</f>
        <v>1</v>
      </c>
      <c r="BK55" s="69">
        <f t="shared" si="17"/>
        <v>4.5</v>
      </c>
      <c r="BL55" s="69">
        <f>H55-BK55</f>
        <v>-4.5</v>
      </c>
      <c r="BM55" s="54">
        <f>H55-BJ55</f>
        <v>-1</v>
      </c>
      <c r="BN55" s="69">
        <f>BL55-BM55</f>
        <v>-3.5</v>
      </c>
      <c r="BO55" s="69">
        <f>K55-BN55</f>
        <v>3.5</v>
      </c>
      <c r="BP55" s="54">
        <f>K55-BM55</f>
        <v>1</v>
      </c>
      <c r="BQ55" s="69">
        <f>BO55-BP55</f>
        <v>2.5</v>
      </c>
      <c r="BR55" s="69">
        <f>N55-BQ55</f>
        <v>-2.5</v>
      </c>
      <c r="BS55" s="54">
        <f>N55-BP55</f>
        <v>-1</v>
      </c>
      <c r="BT55" s="69">
        <f>BR55-BS55</f>
        <v>-1.5</v>
      </c>
      <c r="BU55" s="69">
        <f>Q55-BT55</f>
        <v>1.5</v>
      </c>
      <c r="BV55" s="54">
        <f>Q55-BS55</f>
        <v>1</v>
      </c>
      <c r="BW55" s="69">
        <f>BU55-BV55</f>
        <v>0.5</v>
      </c>
      <c r="BX55" s="69">
        <f>T55-BW55</f>
        <v>-0.5</v>
      </c>
      <c r="BY55" s="54">
        <f>T55-BV55</f>
        <v>-1</v>
      </c>
      <c r="BZ55" s="69">
        <f>BX55-BY55</f>
        <v>0.5</v>
      </c>
      <c r="CA55" s="69">
        <f>W55-BZ55</f>
        <v>-0.5</v>
      </c>
      <c r="CB55" s="54">
        <f>W55-BY55</f>
        <v>1</v>
      </c>
      <c r="CC55" s="69">
        <f>CA55-CB55</f>
        <v>-1.5</v>
      </c>
      <c r="CD55" s="69">
        <f>Z55-CC55</f>
        <v>1.5</v>
      </c>
      <c r="CE55" s="54">
        <f>Z55-CB55</f>
        <v>-1</v>
      </c>
      <c r="CF55" s="71">
        <f t="shared" si="18"/>
        <v>0.18181818181818182</v>
      </c>
      <c r="CG55" s="57"/>
      <c r="CH55" s="56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8"/>
      <c r="CW55" s="58"/>
      <c r="CX55" s="72"/>
    </row>
    <row r="56" spans="1:102" ht="12.75">
      <c r="A56" s="79"/>
      <c r="B56" s="80" t="s">
        <v>416</v>
      </c>
      <c r="C56" s="78">
        <v>28</v>
      </c>
      <c r="D56" s="78">
        <v>153</v>
      </c>
      <c r="E56" s="78">
        <v>55.7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78"/>
      <c r="AT56" s="78"/>
      <c r="AU56" s="78"/>
      <c r="AV56" s="78"/>
      <c r="AW56" s="78"/>
      <c r="AX56" s="78"/>
      <c r="AY56" s="78"/>
      <c r="AZ56" s="78"/>
      <c r="BA56" s="78"/>
      <c r="BB56" s="78">
        <v>55.6</v>
      </c>
      <c r="BC56" s="78"/>
      <c r="BD56" s="74">
        <v>54</v>
      </c>
      <c r="BE56" s="78"/>
      <c r="BF56" s="74">
        <v>53.6</v>
      </c>
      <c r="BG56" s="78"/>
      <c r="BH56" s="78">
        <v>50</v>
      </c>
      <c r="BI56" s="69">
        <f t="shared" si="16"/>
        <v>5.700000000000003</v>
      </c>
      <c r="BJ56" s="54">
        <f>E56-BF56</f>
        <v>2.1000000000000014</v>
      </c>
      <c r="BK56" s="69">
        <f t="shared" si="17"/>
        <v>3.6000000000000014</v>
      </c>
      <c r="BL56" s="69"/>
      <c r="BM56" s="54"/>
      <c r="BN56" s="69"/>
      <c r="BO56" s="69"/>
      <c r="BP56" s="54"/>
      <c r="BQ56" s="69"/>
      <c r="BR56" s="69"/>
      <c r="BS56" s="54"/>
      <c r="BT56" s="69"/>
      <c r="BU56" s="69"/>
      <c r="BV56" s="54"/>
      <c r="BW56" s="69"/>
      <c r="BX56" s="69"/>
      <c r="BY56" s="54"/>
      <c r="BZ56" s="69"/>
      <c r="CA56" s="69"/>
      <c r="CB56" s="54"/>
      <c r="CC56" s="69"/>
      <c r="CD56" s="69"/>
      <c r="CE56" s="54"/>
      <c r="CF56" s="71">
        <f t="shared" si="18"/>
        <v>0.36842105263157904</v>
      </c>
      <c r="CG56" s="1"/>
      <c r="CH56" s="15"/>
      <c r="CI56" s="81" t="s">
        <v>417</v>
      </c>
      <c r="CJ56" s="81" t="s">
        <v>424</v>
      </c>
      <c r="CK56" s="81"/>
      <c r="CL56" s="81"/>
      <c r="CM56" s="81"/>
      <c r="CN56" s="81"/>
      <c r="CO56" s="81"/>
      <c r="CP56" s="81"/>
      <c r="CQ56" s="81"/>
      <c r="CR56" s="81"/>
      <c r="CS56" s="81"/>
      <c r="CT56" s="81"/>
      <c r="CU56" s="81"/>
      <c r="CV56" s="79"/>
      <c r="CW56" s="79"/>
      <c r="CX56" s="82">
        <v>40627</v>
      </c>
    </row>
    <row r="57" spans="1:102" ht="12.75">
      <c r="A57" s="73">
        <v>21</v>
      </c>
      <c r="B57" s="59" t="s">
        <v>343</v>
      </c>
      <c r="C57" s="55">
        <v>25</v>
      </c>
      <c r="D57" s="55">
        <v>169</v>
      </c>
      <c r="E57" s="55">
        <v>59.5</v>
      </c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>
        <v>59.5</v>
      </c>
      <c r="AN57" s="35"/>
      <c r="AO57" s="55">
        <v>60</v>
      </c>
      <c r="AP57" s="55">
        <v>60</v>
      </c>
      <c r="AQ57" s="55">
        <v>60</v>
      </c>
      <c r="AR57" s="74">
        <v>59.5</v>
      </c>
      <c r="AS57" s="55">
        <v>59.5</v>
      </c>
      <c r="AT57" s="74">
        <v>58.1</v>
      </c>
      <c r="AU57" s="55">
        <v>58.1</v>
      </c>
      <c r="AV57" s="74">
        <v>59.2</v>
      </c>
      <c r="AW57" s="74">
        <v>58.7</v>
      </c>
      <c r="AX57" s="74">
        <v>58.1</v>
      </c>
      <c r="AY57" s="74">
        <v>56.9</v>
      </c>
      <c r="AZ57" s="55">
        <v>56.9</v>
      </c>
      <c r="BA57" s="74">
        <v>58.5</v>
      </c>
      <c r="BB57" s="74">
        <v>58</v>
      </c>
      <c r="BC57" s="55">
        <v>58</v>
      </c>
      <c r="BD57" s="78"/>
      <c r="BE57" s="74">
        <v>57.3</v>
      </c>
      <c r="BF57" s="78"/>
      <c r="BG57" s="78">
        <v>58.2</v>
      </c>
      <c r="BH57" s="55">
        <v>55</v>
      </c>
      <c r="BI57" s="69">
        <f t="shared" si="16"/>
        <v>4.5</v>
      </c>
      <c r="BJ57" s="54">
        <f>E57-BG57</f>
        <v>1.2999999999999972</v>
      </c>
      <c r="BK57" s="69">
        <f t="shared" si="17"/>
        <v>3.200000000000003</v>
      </c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  <c r="CC57" s="70"/>
      <c r="CD57" s="70"/>
      <c r="CE57" s="70"/>
      <c r="CF57" s="71">
        <f t="shared" si="18"/>
        <v>0.28888888888888825</v>
      </c>
      <c r="CG57" s="57"/>
      <c r="CH57" s="56"/>
      <c r="CI57" s="57"/>
      <c r="CJ57" s="75" t="s">
        <v>404</v>
      </c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 t="s">
        <v>345</v>
      </c>
      <c r="CV57" s="58" t="s">
        <v>332</v>
      </c>
      <c r="CW57" s="58" t="s">
        <v>344</v>
      </c>
      <c r="CX57" s="72"/>
    </row>
    <row r="58" spans="1:102" ht="12.75">
      <c r="A58" s="73"/>
      <c r="B58" s="59" t="s">
        <v>425</v>
      </c>
      <c r="C58" s="55"/>
      <c r="D58" s="55">
        <v>161</v>
      </c>
      <c r="E58" s="55">
        <v>72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55"/>
      <c r="AP58" s="55"/>
      <c r="AQ58" s="55"/>
      <c r="AR58" s="74"/>
      <c r="AS58" s="55"/>
      <c r="AT58" s="74"/>
      <c r="AU58" s="55"/>
      <c r="AV58" s="74"/>
      <c r="AW58" s="74"/>
      <c r="AX58" s="74"/>
      <c r="AY58" s="74"/>
      <c r="AZ58" s="55"/>
      <c r="BA58" s="74"/>
      <c r="BB58" s="74"/>
      <c r="BC58" s="55"/>
      <c r="BD58" s="78"/>
      <c r="BE58" s="78"/>
      <c r="BF58" s="74">
        <v>66.1</v>
      </c>
      <c r="BG58" s="78"/>
      <c r="BH58" s="55">
        <v>62</v>
      </c>
      <c r="BI58" s="69">
        <f t="shared" si="16"/>
        <v>10</v>
      </c>
      <c r="BJ58" s="54">
        <f>E58-BF58</f>
        <v>5.900000000000006</v>
      </c>
      <c r="BK58" s="69">
        <f>BI58-BJ58</f>
        <v>4.099999999999994</v>
      </c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  <c r="CC58" s="70"/>
      <c r="CD58" s="70"/>
      <c r="CE58" s="70"/>
      <c r="CF58" s="71">
        <f t="shared" si="18"/>
        <v>0.5900000000000005</v>
      </c>
      <c r="CG58" s="57"/>
      <c r="CH58" s="56"/>
      <c r="CI58" s="57" t="s">
        <v>426</v>
      </c>
      <c r="CJ58" s="75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8"/>
      <c r="CW58" s="58"/>
      <c r="CX58" s="72"/>
    </row>
    <row r="59" spans="1:102" ht="12.75">
      <c r="A59" s="60">
        <v>17</v>
      </c>
      <c r="B59" s="59" t="s">
        <v>196</v>
      </c>
      <c r="C59" s="55">
        <v>24</v>
      </c>
      <c r="D59" s="55">
        <v>163</v>
      </c>
      <c r="E59" s="55">
        <v>66</v>
      </c>
      <c r="F59" s="35">
        <v>61</v>
      </c>
      <c r="G59" s="35">
        <v>61</v>
      </c>
      <c r="H59" s="35">
        <v>61</v>
      </c>
      <c r="I59" s="35">
        <v>61</v>
      </c>
      <c r="J59" s="35">
        <v>61</v>
      </c>
      <c r="K59" s="35">
        <v>61</v>
      </c>
      <c r="L59" s="35">
        <v>61</v>
      </c>
      <c r="M59" s="35">
        <v>61</v>
      </c>
      <c r="N59" s="35">
        <v>61</v>
      </c>
      <c r="O59" s="35">
        <v>61</v>
      </c>
      <c r="P59" s="35"/>
      <c r="Q59" s="35"/>
      <c r="R59" s="35"/>
      <c r="S59" s="35"/>
      <c r="T59" s="35"/>
      <c r="U59" s="35"/>
      <c r="V59" s="35"/>
      <c r="W59" s="35"/>
      <c r="X59" s="35">
        <v>66</v>
      </c>
      <c r="Y59" s="35">
        <v>66</v>
      </c>
      <c r="Z59" s="35">
        <v>66</v>
      </c>
      <c r="AA59" s="35">
        <f>Y59+1</f>
        <v>67</v>
      </c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55">
        <v>61</v>
      </c>
      <c r="AP59" s="55">
        <v>61</v>
      </c>
      <c r="AQ59" s="55">
        <v>61</v>
      </c>
      <c r="AR59" s="55">
        <v>61</v>
      </c>
      <c r="AS59" s="55">
        <v>61</v>
      </c>
      <c r="AT59" s="55">
        <v>61</v>
      </c>
      <c r="AU59" s="55">
        <v>61</v>
      </c>
      <c r="AV59" s="55">
        <v>61</v>
      </c>
      <c r="AW59" s="55">
        <v>61</v>
      </c>
      <c r="AX59" s="55">
        <v>61</v>
      </c>
      <c r="AY59" s="55">
        <v>61</v>
      </c>
      <c r="AZ59" s="74">
        <v>59</v>
      </c>
      <c r="BA59" s="55">
        <v>59</v>
      </c>
      <c r="BB59" s="55">
        <v>59</v>
      </c>
      <c r="BC59" s="55">
        <v>59</v>
      </c>
      <c r="BD59" s="55"/>
      <c r="BE59" s="55"/>
      <c r="BF59" s="55"/>
      <c r="BG59" s="55"/>
      <c r="BH59" s="55">
        <v>55</v>
      </c>
      <c r="BI59" s="69">
        <f t="shared" si="16"/>
        <v>11</v>
      </c>
      <c r="BJ59" s="54">
        <f aca="true" t="shared" si="19" ref="BJ59:BJ68">E59-BC59</f>
        <v>7</v>
      </c>
      <c r="BK59" s="69">
        <f t="shared" si="17"/>
        <v>4</v>
      </c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  <c r="CC59" s="70"/>
      <c r="CD59" s="70"/>
      <c r="CE59" s="70"/>
      <c r="CF59" s="71">
        <f t="shared" si="18"/>
        <v>0.6363636363636364</v>
      </c>
      <c r="CG59" s="57"/>
      <c r="CH59" s="56"/>
      <c r="CI59" s="57" t="s">
        <v>281</v>
      </c>
      <c r="CJ59" s="57" t="s">
        <v>281</v>
      </c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 t="s">
        <v>197</v>
      </c>
      <c r="CV59" s="58"/>
      <c r="CW59" s="58" t="s">
        <v>198</v>
      </c>
      <c r="CX59" s="72" t="s">
        <v>53</v>
      </c>
    </row>
    <row r="60" spans="1:102" ht="12.75">
      <c r="A60" s="60"/>
      <c r="B60" s="59" t="s">
        <v>384</v>
      </c>
      <c r="C60" s="55">
        <v>25</v>
      </c>
      <c r="D60" s="55">
        <v>165</v>
      </c>
      <c r="E60" s="55">
        <v>56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55"/>
      <c r="AP60" s="55"/>
      <c r="AQ60" s="55"/>
      <c r="AR60" s="74"/>
      <c r="AS60" s="55"/>
      <c r="AT60" s="55"/>
      <c r="AU60" s="55"/>
      <c r="AV60" s="55"/>
      <c r="AW60" s="74">
        <v>56</v>
      </c>
      <c r="AX60" s="55">
        <v>56</v>
      </c>
      <c r="AY60" s="55">
        <v>56</v>
      </c>
      <c r="AZ60" s="55">
        <v>56</v>
      </c>
      <c r="BA60" s="55">
        <v>56</v>
      </c>
      <c r="BB60" s="55">
        <v>56</v>
      </c>
      <c r="BC60" s="55">
        <v>56</v>
      </c>
      <c r="BD60" s="55"/>
      <c r="BE60" s="55"/>
      <c r="BF60" s="55"/>
      <c r="BG60" s="55"/>
      <c r="BH60" s="55">
        <v>52</v>
      </c>
      <c r="BI60" s="69">
        <f t="shared" si="16"/>
        <v>4</v>
      </c>
      <c r="BJ60" s="54">
        <f t="shared" si="19"/>
        <v>0</v>
      </c>
      <c r="BK60" s="69">
        <f t="shared" si="17"/>
        <v>4</v>
      </c>
      <c r="BL60" s="69">
        <f>H60-BK60</f>
        <v>-4</v>
      </c>
      <c r="BM60" s="54">
        <f>H60-BJ60</f>
        <v>0</v>
      </c>
      <c r="BN60" s="69">
        <f>BL60-BM60</f>
        <v>-4</v>
      </c>
      <c r="BO60" s="69">
        <f>K60-BN60</f>
        <v>4</v>
      </c>
      <c r="BP60" s="54">
        <f>K60-BM60</f>
        <v>0</v>
      </c>
      <c r="BQ60" s="69">
        <f>BO60-BP60</f>
        <v>4</v>
      </c>
      <c r="BR60" s="69">
        <f>N60-BQ60</f>
        <v>-4</v>
      </c>
      <c r="BS60" s="54">
        <f>N60-BP60</f>
        <v>0</v>
      </c>
      <c r="BT60" s="69">
        <f>BR60-BS60</f>
        <v>-4</v>
      </c>
      <c r="BU60" s="69">
        <f>Q60-BT60</f>
        <v>4</v>
      </c>
      <c r="BV60" s="54">
        <f>Q60-BS60</f>
        <v>0</v>
      </c>
      <c r="BW60" s="69">
        <f>BU60-BV60</f>
        <v>4</v>
      </c>
      <c r="BX60" s="69">
        <f>T60-BW60</f>
        <v>-4</v>
      </c>
      <c r="BY60" s="54">
        <f>T60-BV60</f>
        <v>0</v>
      </c>
      <c r="BZ60" s="69">
        <f>BX60-BY60</f>
        <v>-4</v>
      </c>
      <c r="CA60" s="69">
        <f>W60-BZ60</f>
        <v>4</v>
      </c>
      <c r="CB60" s="54">
        <f>W60-BY60</f>
        <v>0</v>
      </c>
      <c r="CC60" s="69">
        <f>CA60-CB60</f>
        <v>4</v>
      </c>
      <c r="CD60" s="69">
        <f>Z60-CC60</f>
        <v>-4</v>
      </c>
      <c r="CE60" s="54">
        <f>Z60-CB60</f>
        <v>0</v>
      </c>
      <c r="CF60" s="71">
        <f t="shared" si="18"/>
        <v>0</v>
      </c>
      <c r="CG60" s="57"/>
      <c r="CH60" s="56"/>
      <c r="CI60" s="57" t="s">
        <v>385</v>
      </c>
      <c r="CJ60" s="57" t="s">
        <v>385</v>
      </c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8"/>
      <c r="CW60" s="58"/>
      <c r="CX60" s="72"/>
    </row>
    <row r="61" spans="1:102" ht="12.75">
      <c r="A61" s="60">
        <v>33</v>
      </c>
      <c r="B61" s="59" t="s">
        <v>302</v>
      </c>
      <c r="C61" s="55"/>
      <c r="D61" s="55">
        <v>177</v>
      </c>
      <c r="E61" s="55">
        <v>65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>
        <v>65</v>
      </c>
      <c r="AF61" s="35">
        <v>65</v>
      </c>
      <c r="AG61" s="35"/>
      <c r="AH61" s="35"/>
      <c r="AI61" s="35">
        <v>62.5</v>
      </c>
      <c r="AJ61" s="35">
        <v>62.5</v>
      </c>
      <c r="AK61" s="35">
        <v>61.9</v>
      </c>
      <c r="AL61" s="35">
        <v>62.3</v>
      </c>
      <c r="AM61" s="35"/>
      <c r="AN61" s="35"/>
      <c r="AO61" s="55">
        <v>62.3</v>
      </c>
      <c r="AP61" s="55">
        <v>62.3</v>
      </c>
      <c r="AQ61" s="55">
        <v>62.3</v>
      </c>
      <c r="AR61" s="55">
        <v>62.3</v>
      </c>
      <c r="AS61" s="55">
        <v>62.3</v>
      </c>
      <c r="AT61" s="55">
        <v>62.3</v>
      </c>
      <c r="AU61" s="55">
        <v>62.3</v>
      </c>
      <c r="AV61" s="55">
        <v>62.3</v>
      </c>
      <c r="AW61" s="74">
        <v>62.4</v>
      </c>
      <c r="AX61" s="55">
        <v>62.4</v>
      </c>
      <c r="AY61" s="74">
        <v>61.7</v>
      </c>
      <c r="AZ61" s="74">
        <v>61.7</v>
      </c>
      <c r="BA61" s="55">
        <v>61.7</v>
      </c>
      <c r="BB61" s="55">
        <v>61.7</v>
      </c>
      <c r="BC61" s="55">
        <v>61.7</v>
      </c>
      <c r="BD61" s="55"/>
      <c r="BE61" s="55"/>
      <c r="BF61" s="55"/>
      <c r="BG61" s="55"/>
      <c r="BH61" s="55">
        <v>58</v>
      </c>
      <c r="BI61" s="69">
        <f t="shared" si="16"/>
        <v>7</v>
      </c>
      <c r="BJ61" s="54">
        <f t="shared" si="19"/>
        <v>3.299999999999997</v>
      </c>
      <c r="BK61" s="69">
        <f t="shared" si="17"/>
        <v>3.700000000000003</v>
      </c>
      <c r="BL61" s="69">
        <f>H61-BK61</f>
        <v>-3.700000000000003</v>
      </c>
      <c r="BM61" s="54">
        <f>H61-BJ61</f>
        <v>-3.299999999999997</v>
      </c>
      <c r="BN61" s="69">
        <f>BL61-BM61</f>
        <v>-0.4000000000000057</v>
      </c>
      <c r="BO61" s="69">
        <f>K61-BN61</f>
        <v>0.4000000000000057</v>
      </c>
      <c r="BP61" s="54">
        <f>K61-BM61</f>
        <v>3.299999999999997</v>
      </c>
      <c r="BQ61" s="69">
        <f>BO61-BP61</f>
        <v>-2.8999999999999915</v>
      </c>
      <c r="BR61" s="69">
        <f>N61-BQ61</f>
        <v>2.8999999999999915</v>
      </c>
      <c r="BS61" s="54">
        <f>N61-BP61</f>
        <v>-3.299999999999997</v>
      </c>
      <c r="BT61" s="69">
        <f>BR61-BS61</f>
        <v>6.199999999999989</v>
      </c>
      <c r="BU61" s="69">
        <f>Q61-BT61</f>
        <v>-6.199999999999989</v>
      </c>
      <c r="BV61" s="54">
        <f>Q61-BS61</f>
        <v>3.299999999999997</v>
      </c>
      <c r="BW61" s="69">
        <f>BU61-BV61</f>
        <v>-9.499999999999986</v>
      </c>
      <c r="BX61" s="69">
        <f>T61-BW61</f>
        <v>9.499999999999986</v>
      </c>
      <c r="BY61" s="54">
        <f>T61-BV61</f>
        <v>-3.299999999999997</v>
      </c>
      <c r="BZ61" s="69">
        <f>BX61-BY61</f>
        <v>12.799999999999983</v>
      </c>
      <c r="CA61" s="69">
        <f>W61-BZ61</f>
        <v>-12.799999999999983</v>
      </c>
      <c r="CB61" s="54">
        <f>W61-BY61</f>
        <v>3.299999999999997</v>
      </c>
      <c r="CC61" s="69">
        <f>CA61-CB61</f>
        <v>-16.09999999999998</v>
      </c>
      <c r="CD61" s="69">
        <f>Z61-CC61</f>
        <v>16.09999999999998</v>
      </c>
      <c r="CE61" s="54">
        <f>Z61-CB61</f>
        <v>-3.299999999999997</v>
      </c>
      <c r="CF61" s="71">
        <f t="shared" si="18"/>
        <v>0.47142857142857103</v>
      </c>
      <c r="CG61" s="57"/>
      <c r="CH61" s="56">
        <f>AK61-AJ61</f>
        <v>-0.6000000000000014</v>
      </c>
      <c r="CI61" s="57" t="s">
        <v>303</v>
      </c>
      <c r="CJ61" s="57" t="s">
        <v>328</v>
      </c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8" t="s">
        <v>332</v>
      </c>
      <c r="CW61" s="58"/>
      <c r="CX61" s="72"/>
    </row>
    <row r="62" spans="1:102" ht="12.75">
      <c r="A62" s="73"/>
      <c r="B62" s="59" t="s">
        <v>428</v>
      </c>
      <c r="C62" s="55">
        <v>21</v>
      </c>
      <c r="D62" s="55">
        <v>166</v>
      </c>
      <c r="E62" s="55">
        <v>58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55"/>
      <c r="AP62" s="55"/>
      <c r="AQ62" s="55"/>
      <c r="AR62" s="74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74">
        <v>56.5</v>
      </c>
      <c r="BH62" s="55">
        <v>53</v>
      </c>
      <c r="BI62" s="69">
        <f>E62-BH62</f>
        <v>5</v>
      </c>
      <c r="BJ62" s="54">
        <f>E62-BG62</f>
        <v>1.5</v>
      </c>
      <c r="BK62" s="69">
        <f>BI62-BJ62</f>
        <v>3.5</v>
      </c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1">
        <f t="shared" si="18"/>
        <v>0.3</v>
      </c>
      <c r="CG62" s="57"/>
      <c r="CH62" s="56"/>
      <c r="CI62" s="57" t="s">
        <v>429</v>
      </c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8"/>
      <c r="CW62" s="58"/>
      <c r="CX62" s="72"/>
    </row>
    <row r="63" spans="1:102" ht="12.75">
      <c r="A63" s="60">
        <v>24</v>
      </c>
      <c r="B63" s="59" t="s">
        <v>140</v>
      </c>
      <c r="C63" s="55">
        <v>25</v>
      </c>
      <c r="D63" s="55">
        <v>165</v>
      </c>
      <c r="E63" s="55">
        <v>57.5</v>
      </c>
      <c r="F63" s="35">
        <v>57</v>
      </c>
      <c r="G63" s="35">
        <v>56.8</v>
      </c>
      <c r="H63" s="35">
        <v>56.8</v>
      </c>
      <c r="I63" s="35">
        <v>56.3</v>
      </c>
      <c r="J63" s="35">
        <v>55.9</v>
      </c>
      <c r="K63" s="35">
        <v>55.7</v>
      </c>
      <c r="L63" s="35">
        <v>55.9</v>
      </c>
      <c r="M63" s="35">
        <v>55.1</v>
      </c>
      <c r="N63" s="35">
        <v>54.6</v>
      </c>
      <c r="O63" s="35">
        <v>54.9</v>
      </c>
      <c r="P63" s="35"/>
      <c r="Q63" s="35"/>
      <c r="R63" s="35"/>
      <c r="S63" s="35">
        <v>55.2</v>
      </c>
      <c r="T63" s="35">
        <v>55.7</v>
      </c>
      <c r="U63" s="35">
        <v>53.9</v>
      </c>
      <c r="V63" s="35">
        <v>54.2</v>
      </c>
      <c r="W63" s="35">
        <v>54.2</v>
      </c>
      <c r="X63" s="35">
        <v>55.3</v>
      </c>
      <c r="Y63" s="35">
        <v>54.2</v>
      </c>
      <c r="Z63" s="35">
        <v>54.2</v>
      </c>
      <c r="AA63" s="35">
        <v>54.1</v>
      </c>
      <c r="AB63" s="35">
        <v>54.1</v>
      </c>
      <c r="AC63" s="35">
        <v>55.1</v>
      </c>
      <c r="AD63" s="35">
        <v>55.6</v>
      </c>
      <c r="AE63" s="35">
        <f>AD63+1</f>
        <v>56.6</v>
      </c>
      <c r="AF63" s="35">
        <v>56.6</v>
      </c>
      <c r="AG63" s="35">
        <f>56.2</f>
        <v>56.2</v>
      </c>
      <c r="AH63" s="35">
        <v>56.3</v>
      </c>
      <c r="AI63" s="35"/>
      <c r="AJ63" s="35"/>
      <c r="AK63" s="35"/>
      <c r="AL63" s="35"/>
      <c r="AM63" s="35"/>
      <c r="AN63" s="35"/>
      <c r="AO63" s="55">
        <v>56.3</v>
      </c>
      <c r="AP63" s="55">
        <v>56.3</v>
      </c>
      <c r="AQ63" s="55">
        <v>56.3</v>
      </c>
      <c r="AR63" s="55">
        <v>56.3</v>
      </c>
      <c r="AS63" s="55">
        <v>56.3</v>
      </c>
      <c r="AT63" s="55">
        <v>56.3</v>
      </c>
      <c r="AU63" s="55">
        <v>56.3</v>
      </c>
      <c r="AV63" s="55">
        <v>56.3</v>
      </c>
      <c r="AW63" s="55">
        <v>56.3</v>
      </c>
      <c r="AX63" s="55">
        <v>56.3</v>
      </c>
      <c r="AY63" s="55">
        <v>56.3</v>
      </c>
      <c r="AZ63" s="55">
        <v>56.3</v>
      </c>
      <c r="BA63" s="55">
        <v>56.3</v>
      </c>
      <c r="BB63" s="55">
        <v>56.3</v>
      </c>
      <c r="BC63" s="55">
        <v>56.3</v>
      </c>
      <c r="BD63" s="55"/>
      <c r="BE63" s="55"/>
      <c r="BF63" s="55"/>
      <c r="BG63" s="55"/>
      <c r="BH63" s="55">
        <v>53</v>
      </c>
      <c r="BI63" s="69">
        <f t="shared" si="16"/>
        <v>4.5</v>
      </c>
      <c r="BJ63" s="54">
        <f t="shared" si="19"/>
        <v>1.2000000000000028</v>
      </c>
      <c r="BK63" s="69">
        <f t="shared" si="17"/>
        <v>3.299999999999997</v>
      </c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1">
        <f t="shared" si="18"/>
        <v>0.2666666666666673</v>
      </c>
      <c r="CG63" s="57">
        <f>E63</f>
        <v>57.5</v>
      </c>
      <c r="CH63" s="56"/>
      <c r="CI63" s="57" t="s">
        <v>282</v>
      </c>
      <c r="CJ63" s="57" t="s">
        <v>324</v>
      </c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8" t="s">
        <v>141</v>
      </c>
      <c r="CW63" s="58" t="s">
        <v>142</v>
      </c>
      <c r="CX63" s="72" t="s">
        <v>53</v>
      </c>
    </row>
    <row r="64" spans="1:102" ht="12.75">
      <c r="A64" s="73">
        <v>22</v>
      </c>
      <c r="B64" s="59" t="s">
        <v>364</v>
      </c>
      <c r="C64" s="55">
        <v>27</v>
      </c>
      <c r="D64" s="55">
        <v>173</v>
      </c>
      <c r="E64" s="55">
        <v>69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55"/>
      <c r="AP64" s="55"/>
      <c r="AQ64" s="55"/>
      <c r="AR64" s="55"/>
      <c r="AS64" s="74">
        <v>68</v>
      </c>
      <c r="AT64" s="74">
        <v>67.5</v>
      </c>
      <c r="AU64" s="55">
        <v>67.5</v>
      </c>
      <c r="AV64" s="55">
        <v>67.5</v>
      </c>
      <c r="AW64" s="55">
        <v>67.5</v>
      </c>
      <c r="AX64" s="74">
        <v>66</v>
      </c>
      <c r="AY64" s="55">
        <v>66</v>
      </c>
      <c r="AZ64" s="55">
        <v>66</v>
      </c>
      <c r="BA64" s="55">
        <v>66</v>
      </c>
      <c r="BB64" s="74">
        <v>65</v>
      </c>
      <c r="BC64" s="74">
        <v>65</v>
      </c>
      <c r="BD64" s="78"/>
      <c r="BE64" s="78"/>
      <c r="BF64" s="78"/>
      <c r="BG64" s="78"/>
      <c r="BH64" s="55">
        <v>62</v>
      </c>
      <c r="BI64" s="69">
        <f aca="true" t="shared" si="20" ref="BI64:BI70">E64-BH64</f>
        <v>7</v>
      </c>
      <c r="BJ64" s="54">
        <f t="shared" si="19"/>
        <v>4</v>
      </c>
      <c r="BK64" s="69">
        <f t="shared" si="17"/>
        <v>3</v>
      </c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1"/>
      <c r="CG64" s="57"/>
      <c r="CH64" s="56"/>
      <c r="CI64" s="57" t="s">
        <v>366</v>
      </c>
      <c r="CJ64" s="57" t="s">
        <v>406</v>
      </c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8" t="s">
        <v>365</v>
      </c>
      <c r="CW64" s="58"/>
      <c r="CX64" s="72"/>
    </row>
    <row r="65" spans="1:102" ht="12.75" hidden="1">
      <c r="A65" s="9">
        <v>26.5</v>
      </c>
      <c r="B65" s="10" t="s">
        <v>192</v>
      </c>
      <c r="C65" s="14">
        <v>24</v>
      </c>
      <c r="D65" s="14">
        <v>166</v>
      </c>
      <c r="E65" s="14">
        <v>57</v>
      </c>
      <c r="F65" s="14">
        <v>57</v>
      </c>
      <c r="G65" s="14">
        <v>57</v>
      </c>
      <c r="H65" s="14">
        <v>57</v>
      </c>
      <c r="I65" s="14">
        <v>57</v>
      </c>
      <c r="J65" s="14">
        <v>57</v>
      </c>
      <c r="K65" s="14">
        <v>57</v>
      </c>
      <c r="L65" s="14">
        <v>57</v>
      </c>
      <c r="M65" s="14">
        <v>57</v>
      </c>
      <c r="N65" s="14">
        <v>57</v>
      </c>
      <c r="O65" s="14">
        <v>57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14">
        <v>53</v>
      </c>
      <c r="BI65" s="69">
        <f t="shared" si="20"/>
        <v>4</v>
      </c>
      <c r="BJ65" s="54">
        <f t="shared" si="19"/>
        <v>57</v>
      </c>
      <c r="BK65" s="69">
        <f t="shared" si="17"/>
        <v>-53</v>
      </c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16">
        <f>BJ65/BI65</f>
        <v>14.25</v>
      </c>
      <c r="CG65" s="1"/>
      <c r="CH65" s="19"/>
      <c r="CI65" s="5" t="s">
        <v>193</v>
      </c>
      <c r="CJ65" s="5" t="s">
        <v>193</v>
      </c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20"/>
      <c r="CV65" s="9" t="s">
        <v>194</v>
      </c>
      <c r="CW65" s="9" t="s">
        <v>195</v>
      </c>
      <c r="CX65" s="22">
        <v>40304</v>
      </c>
    </row>
    <row r="66" spans="1:102" ht="12.75" hidden="1">
      <c r="A66" s="9">
        <v>27</v>
      </c>
      <c r="B66" s="10" t="s">
        <v>171</v>
      </c>
      <c r="C66" s="14">
        <v>26</v>
      </c>
      <c r="D66" s="14">
        <v>172</v>
      </c>
      <c r="E66" s="14">
        <v>65</v>
      </c>
      <c r="F66" s="14">
        <v>65</v>
      </c>
      <c r="G66" s="14">
        <v>65</v>
      </c>
      <c r="H66" s="14">
        <v>65</v>
      </c>
      <c r="I66" s="14">
        <v>65</v>
      </c>
      <c r="J66" s="14">
        <v>65</v>
      </c>
      <c r="K66" s="23">
        <v>64</v>
      </c>
      <c r="L66" s="23">
        <v>63.2</v>
      </c>
      <c r="M66" s="32">
        <v>63.9</v>
      </c>
      <c r="N66" s="14">
        <v>63.9</v>
      </c>
      <c r="O66" s="14">
        <v>63.9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14">
        <v>60</v>
      </c>
      <c r="BI66" s="69">
        <f t="shared" si="20"/>
        <v>5</v>
      </c>
      <c r="BJ66" s="54">
        <f t="shared" si="19"/>
        <v>65</v>
      </c>
      <c r="BK66" s="69">
        <f t="shared" si="17"/>
        <v>-60</v>
      </c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16">
        <f>BJ66/BI66</f>
        <v>13</v>
      </c>
      <c r="CG66" s="1"/>
      <c r="CH66" s="19"/>
      <c r="CI66" s="5" t="s">
        <v>172</v>
      </c>
      <c r="CJ66" s="5" t="s">
        <v>155</v>
      </c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20"/>
      <c r="CV66" s="9" t="s">
        <v>71</v>
      </c>
      <c r="CW66" s="9" t="s">
        <v>173</v>
      </c>
      <c r="CX66" s="22">
        <v>40297</v>
      </c>
    </row>
    <row r="67" spans="1:102" ht="12.75" hidden="1">
      <c r="A67" s="9">
        <v>27.5</v>
      </c>
      <c r="B67" s="10" t="s">
        <v>143</v>
      </c>
      <c r="C67" s="14">
        <v>32</v>
      </c>
      <c r="D67" s="14">
        <v>175</v>
      </c>
      <c r="E67" s="14">
        <v>64.5</v>
      </c>
      <c r="F67" s="14">
        <v>64.5</v>
      </c>
      <c r="G67" s="14">
        <v>64.5</v>
      </c>
      <c r="H67" s="14">
        <v>64.5</v>
      </c>
      <c r="I67" s="14">
        <v>64.5</v>
      </c>
      <c r="J67" s="14">
        <v>64.5</v>
      </c>
      <c r="K67" s="14">
        <v>64.5</v>
      </c>
      <c r="L67" s="14">
        <v>64.5</v>
      </c>
      <c r="M67" s="14">
        <v>64.5</v>
      </c>
      <c r="N67" s="23">
        <v>62</v>
      </c>
      <c r="O67" s="14">
        <v>62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14">
        <v>59</v>
      </c>
      <c r="BI67" s="69">
        <f t="shared" si="20"/>
        <v>5.5</v>
      </c>
      <c r="BJ67" s="54">
        <f t="shared" si="19"/>
        <v>64.5</v>
      </c>
      <c r="BK67" s="69">
        <f t="shared" si="17"/>
        <v>-59</v>
      </c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16">
        <f>BJ67/BI67</f>
        <v>11.727272727272727</v>
      </c>
      <c r="CG67" s="1"/>
      <c r="CH67" s="19"/>
      <c r="CI67" s="5" t="s">
        <v>144</v>
      </c>
      <c r="CJ67" s="5" t="s">
        <v>144</v>
      </c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20" t="s">
        <v>145</v>
      </c>
      <c r="CV67" s="9" t="s">
        <v>146</v>
      </c>
      <c r="CW67" s="9" t="s">
        <v>147</v>
      </c>
      <c r="CX67" s="22">
        <v>40301</v>
      </c>
    </row>
    <row r="68" spans="1:102" ht="12.75" hidden="1">
      <c r="A68" s="36">
        <v>28</v>
      </c>
      <c r="B68" s="37" t="s">
        <v>162</v>
      </c>
      <c r="C68" s="38">
        <v>27</v>
      </c>
      <c r="D68" s="38">
        <v>165</v>
      </c>
      <c r="E68" s="38">
        <v>57.3</v>
      </c>
      <c r="F68" s="38">
        <v>56</v>
      </c>
      <c r="G68" s="38">
        <v>56</v>
      </c>
      <c r="H68" s="38">
        <v>56</v>
      </c>
      <c r="I68" s="38">
        <v>56</v>
      </c>
      <c r="J68" s="38">
        <v>56</v>
      </c>
      <c r="K68" s="38">
        <v>56</v>
      </c>
      <c r="L68" s="38">
        <v>56</v>
      </c>
      <c r="M68" s="38">
        <v>56</v>
      </c>
      <c r="N68" s="38">
        <v>56</v>
      </c>
      <c r="O68" s="38">
        <v>56</v>
      </c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55"/>
      <c r="AX68" s="55"/>
      <c r="AY68" s="55"/>
      <c r="AZ68" s="55"/>
      <c r="BA68" s="55"/>
      <c r="BB68" s="55"/>
      <c r="BC68" s="55"/>
      <c r="BD68" s="77"/>
      <c r="BE68" s="77"/>
      <c r="BF68" s="77"/>
      <c r="BG68" s="77"/>
      <c r="BH68" s="38">
        <v>53</v>
      </c>
      <c r="BI68" s="69">
        <f t="shared" si="20"/>
        <v>4.299999999999997</v>
      </c>
      <c r="BJ68" s="54">
        <f t="shared" si="19"/>
        <v>57.3</v>
      </c>
      <c r="BK68" s="69">
        <f t="shared" si="17"/>
        <v>-53</v>
      </c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16">
        <f>BJ68/BI68</f>
        <v>13.325581395348845</v>
      </c>
      <c r="CG68" s="41">
        <f>E68</f>
        <v>57.3</v>
      </c>
      <c r="CH68" s="42"/>
      <c r="CI68" s="40" t="s">
        <v>163</v>
      </c>
      <c r="CJ68" s="40" t="s">
        <v>164</v>
      </c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4"/>
      <c r="CV68" s="36" t="s">
        <v>165</v>
      </c>
      <c r="CW68" s="45" t="s">
        <v>166</v>
      </c>
      <c r="CX68" s="46" t="s">
        <v>53</v>
      </c>
    </row>
    <row r="69" spans="1:102" ht="12.75">
      <c r="A69" s="60">
        <v>26</v>
      </c>
      <c r="B69" s="59" t="s">
        <v>376</v>
      </c>
      <c r="C69" s="55">
        <v>25</v>
      </c>
      <c r="D69" s="55">
        <v>170</v>
      </c>
      <c r="E69" s="55">
        <v>60</v>
      </c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55"/>
      <c r="AP69" s="55"/>
      <c r="AQ69" s="55"/>
      <c r="AR69" s="55"/>
      <c r="AS69" s="55"/>
      <c r="AT69" s="55"/>
      <c r="AU69" s="74">
        <v>59.4</v>
      </c>
      <c r="AV69" s="74">
        <v>59</v>
      </c>
      <c r="AW69" s="55">
        <v>59</v>
      </c>
      <c r="AX69" s="74">
        <v>59.7</v>
      </c>
      <c r="AY69" s="74">
        <v>58.5</v>
      </c>
      <c r="AZ69" s="55">
        <v>58.5</v>
      </c>
      <c r="BA69" s="55">
        <v>58.5</v>
      </c>
      <c r="BB69" s="74">
        <v>59</v>
      </c>
      <c r="BC69" s="55">
        <v>59</v>
      </c>
      <c r="BD69" s="55">
        <v>59.5</v>
      </c>
      <c r="BE69" s="55"/>
      <c r="BF69" s="55"/>
      <c r="BG69" s="55"/>
      <c r="BH69" s="55">
        <v>57</v>
      </c>
      <c r="BI69" s="69">
        <f t="shared" si="20"/>
        <v>3</v>
      </c>
      <c r="BJ69" s="54">
        <f>E69-BD69</f>
        <v>0.5</v>
      </c>
      <c r="BK69" s="69">
        <f t="shared" si="17"/>
        <v>2.5</v>
      </c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1">
        <f>BJ69/BI69</f>
        <v>0.16666666666666666</v>
      </c>
      <c r="CG69" s="57"/>
      <c r="CH69" s="56"/>
      <c r="CI69" s="57" t="s">
        <v>378</v>
      </c>
      <c r="CJ69" s="57" t="s">
        <v>418</v>
      </c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8" t="s">
        <v>377</v>
      </c>
      <c r="CW69" s="58" t="s">
        <v>379</v>
      </c>
      <c r="CX69" s="72"/>
    </row>
    <row r="70" spans="1:102" ht="15.75" customHeight="1" hidden="1">
      <c r="A70" s="9">
        <v>58</v>
      </c>
      <c r="B70" s="10" t="s">
        <v>130</v>
      </c>
      <c r="C70" s="14"/>
      <c r="D70" s="14">
        <v>173</v>
      </c>
      <c r="E70" s="14">
        <v>63</v>
      </c>
      <c r="F70" s="14">
        <v>63.2</v>
      </c>
      <c r="G70" s="23">
        <v>62.7</v>
      </c>
      <c r="H70" s="23">
        <v>62</v>
      </c>
      <c r="I70" s="14">
        <v>62</v>
      </c>
      <c r="J70" s="23">
        <v>59.999</v>
      </c>
      <c r="K70" s="14">
        <v>59.9</v>
      </c>
      <c r="L70" s="14">
        <v>59.9</v>
      </c>
      <c r="M70" s="14">
        <v>59.9</v>
      </c>
      <c r="N70" s="14">
        <v>59.9</v>
      </c>
      <c r="O70" s="14">
        <v>59.9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55"/>
      <c r="BB70" s="55"/>
      <c r="BC70" s="55"/>
      <c r="BD70" s="55"/>
      <c r="BE70" s="55"/>
      <c r="BF70" s="55"/>
      <c r="BG70" s="55"/>
      <c r="BH70" s="14">
        <v>59</v>
      </c>
      <c r="BI70" s="69">
        <f t="shared" si="20"/>
        <v>4</v>
      </c>
      <c r="BJ70" s="54">
        <f>E70-AV70</f>
        <v>63</v>
      </c>
      <c r="BK70" s="69">
        <f t="shared" si="17"/>
        <v>-59</v>
      </c>
      <c r="BL70" s="69">
        <f>H70-BK70</f>
        <v>121</v>
      </c>
      <c r="BM70" s="54">
        <f>H70-BJ70</f>
        <v>-1</v>
      </c>
      <c r="BN70" s="69">
        <f>BL70-BM70</f>
        <v>122</v>
      </c>
      <c r="BO70" s="69">
        <f>K70-BN70</f>
        <v>-62.1</v>
      </c>
      <c r="BP70" s="54">
        <f>K70-BM70</f>
        <v>60.9</v>
      </c>
      <c r="BQ70" s="69">
        <f>BO70-BP70</f>
        <v>-123</v>
      </c>
      <c r="BR70" s="69">
        <f>N70-BQ70</f>
        <v>182.9</v>
      </c>
      <c r="BS70" s="54">
        <f>N70-BP70</f>
        <v>-1</v>
      </c>
      <c r="BT70" s="69">
        <f>BR70-BS70</f>
        <v>183.9</v>
      </c>
      <c r="BU70" s="69">
        <f>Q70-BT70</f>
        <v>-183.9</v>
      </c>
      <c r="BV70" s="54">
        <f>Q70-BS70</f>
        <v>1</v>
      </c>
      <c r="BW70" s="69">
        <f>BU70-BV70</f>
        <v>-184.9</v>
      </c>
      <c r="BX70" s="69">
        <f>T70-BW70</f>
        <v>184.9</v>
      </c>
      <c r="BY70" s="54">
        <f>T70-BV70</f>
        <v>-1</v>
      </c>
      <c r="BZ70" s="69">
        <f>BX70-BY70</f>
        <v>185.9</v>
      </c>
      <c r="CA70" s="69">
        <f>W70-BZ70</f>
        <v>-185.9</v>
      </c>
      <c r="CB70" s="54">
        <f>W70-BY70</f>
        <v>1</v>
      </c>
      <c r="CC70" s="69">
        <f>CA70-CB70</f>
        <v>-186.9</v>
      </c>
      <c r="CD70" s="69">
        <f>Z70-CC70</f>
        <v>186.9</v>
      </c>
      <c r="CE70" s="54">
        <f>Z70-CB70</f>
        <v>-1</v>
      </c>
      <c r="CF70" s="69">
        <f>CD70-CE70</f>
        <v>187.9</v>
      </c>
      <c r="CG70" s="18">
        <f>E70</f>
        <v>63</v>
      </c>
      <c r="CH70" s="15"/>
      <c r="CI70" s="5" t="s">
        <v>131</v>
      </c>
      <c r="CJ70" s="5" t="s">
        <v>132</v>
      </c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20"/>
      <c r="CV70" s="9"/>
      <c r="CW70" s="17"/>
      <c r="CX70" s="22" t="s">
        <v>53</v>
      </c>
    </row>
    <row r="71" spans="1:102" ht="18" customHeight="1">
      <c r="A71" s="90" t="s">
        <v>361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2"/>
    </row>
    <row r="72" spans="1:102" ht="12.75" hidden="1">
      <c r="A72" s="9">
        <v>44</v>
      </c>
      <c r="B72" s="10" t="s">
        <v>153</v>
      </c>
      <c r="C72" s="1"/>
      <c r="D72" s="1"/>
      <c r="E72" s="14">
        <v>62.8</v>
      </c>
      <c r="F72" s="14">
        <v>62.8</v>
      </c>
      <c r="G72" s="23">
        <v>60.8</v>
      </c>
      <c r="H72" s="14">
        <v>60.8</v>
      </c>
      <c r="I72" s="14">
        <v>60.8</v>
      </c>
      <c r="J72" s="14">
        <v>60.8</v>
      </c>
      <c r="K72" s="14">
        <v>60.8</v>
      </c>
      <c r="L72" s="14">
        <v>60.8</v>
      </c>
      <c r="M72" s="14">
        <v>60.8</v>
      </c>
      <c r="N72" s="14">
        <v>60.8</v>
      </c>
      <c r="O72" s="14">
        <v>60.8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>
        <v>58</v>
      </c>
      <c r="BI72" s="15">
        <f aca="true" t="shared" si="21" ref="BI72:BI83">E72-BH72</f>
        <v>4.799999999999997</v>
      </c>
      <c r="BJ72" s="24">
        <f>E72-O72</f>
        <v>2</v>
      </c>
      <c r="BK72" s="15">
        <f aca="true" t="shared" si="22" ref="BK72:BK83">BI72-BJ72</f>
        <v>2.799999999999997</v>
      </c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16">
        <f aca="true" t="shared" si="23" ref="CF72:CF83">BJ72/BI72</f>
        <v>0.4166666666666669</v>
      </c>
      <c r="CG72" s="1"/>
      <c r="CH72" s="15"/>
      <c r="CI72" s="5" t="s">
        <v>154</v>
      </c>
      <c r="CJ72" s="5" t="s">
        <v>155</v>
      </c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20"/>
      <c r="CV72" s="9"/>
      <c r="CW72" s="17" t="s">
        <v>156</v>
      </c>
      <c r="CX72" s="31" t="s">
        <v>53</v>
      </c>
    </row>
    <row r="73" spans="1:102" ht="12.75" hidden="1">
      <c r="A73" s="9">
        <v>45</v>
      </c>
      <c r="B73" s="10" t="s">
        <v>148</v>
      </c>
      <c r="C73" s="14">
        <v>22</v>
      </c>
      <c r="D73" s="14">
        <v>170</v>
      </c>
      <c r="E73" s="14">
        <v>56</v>
      </c>
      <c r="F73" s="14">
        <v>55.7</v>
      </c>
      <c r="G73" s="23">
        <v>53.5</v>
      </c>
      <c r="H73" s="14">
        <v>53.5</v>
      </c>
      <c r="I73" s="14">
        <v>53.5</v>
      </c>
      <c r="J73" s="14">
        <v>53.5</v>
      </c>
      <c r="K73" s="14">
        <v>53.5</v>
      </c>
      <c r="L73" s="14">
        <v>53.5</v>
      </c>
      <c r="M73" s="14">
        <v>53.5</v>
      </c>
      <c r="N73" s="14">
        <v>53.5</v>
      </c>
      <c r="O73" s="14">
        <v>53.5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>
        <v>51</v>
      </c>
      <c r="BI73" s="15">
        <f t="shared" si="21"/>
        <v>5</v>
      </c>
      <c r="BJ73" s="24">
        <f>E73-O73</f>
        <v>2.5</v>
      </c>
      <c r="BK73" s="15">
        <f t="shared" si="22"/>
        <v>2.5</v>
      </c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16">
        <f t="shared" si="23"/>
        <v>0.5</v>
      </c>
      <c r="CG73" s="1"/>
      <c r="CH73" s="15"/>
      <c r="CI73" s="5" t="s">
        <v>149</v>
      </c>
      <c r="CJ73" s="5" t="s">
        <v>150</v>
      </c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20"/>
      <c r="CV73" s="9" t="s">
        <v>151</v>
      </c>
      <c r="CW73" s="9" t="s">
        <v>152</v>
      </c>
      <c r="CX73" s="22">
        <v>40263</v>
      </c>
    </row>
    <row r="74" spans="1:102" ht="12.75">
      <c r="A74" s="60">
        <v>36</v>
      </c>
      <c r="B74" s="59" t="s">
        <v>339</v>
      </c>
      <c r="C74" s="55"/>
      <c r="D74" s="55">
        <v>165</v>
      </c>
      <c r="E74" s="55">
        <v>63.5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>
        <v>60.5</v>
      </c>
      <c r="AM74" s="35">
        <v>60.5</v>
      </c>
      <c r="AN74" s="35">
        <v>59.9</v>
      </c>
      <c r="AO74" s="55">
        <v>59.8</v>
      </c>
      <c r="AP74" s="55">
        <v>59.8</v>
      </c>
      <c r="AQ74" s="55">
        <v>59.8</v>
      </c>
      <c r="AR74" s="74">
        <v>59.8</v>
      </c>
      <c r="AS74" s="55">
        <v>59.8</v>
      </c>
      <c r="AT74" s="55">
        <v>59.8</v>
      </c>
      <c r="AU74" s="55">
        <v>59.8</v>
      </c>
      <c r="AV74" s="55">
        <v>59.8</v>
      </c>
      <c r="AW74" s="55">
        <v>59.8</v>
      </c>
      <c r="AX74" s="74">
        <v>59</v>
      </c>
      <c r="AY74" s="55">
        <v>59</v>
      </c>
      <c r="AZ74" s="55">
        <v>59</v>
      </c>
      <c r="BA74" s="55">
        <v>59</v>
      </c>
      <c r="BB74" s="55">
        <v>59</v>
      </c>
      <c r="BC74" s="55">
        <v>59</v>
      </c>
      <c r="BD74" s="55"/>
      <c r="BE74" s="55"/>
      <c r="BF74" s="55"/>
      <c r="BG74" s="55"/>
      <c r="BH74" s="55">
        <v>57</v>
      </c>
      <c r="BI74" s="69">
        <f>E74-BH74</f>
        <v>6.5</v>
      </c>
      <c r="BJ74" s="54">
        <f>E74-BC74</f>
        <v>4.5</v>
      </c>
      <c r="BK74" s="69">
        <f>BI74-BJ74</f>
        <v>2</v>
      </c>
      <c r="BL74" s="69">
        <f>H74-BK74</f>
        <v>-2</v>
      </c>
      <c r="BM74" s="54">
        <f>H74-BJ74</f>
        <v>-4.5</v>
      </c>
      <c r="BN74" s="69">
        <f>BL74-BM74</f>
        <v>2.5</v>
      </c>
      <c r="BO74" s="69">
        <f>K74-BN74</f>
        <v>-2.5</v>
      </c>
      <c r="BP74" s="54">
        <f>K74-BM74</f>
        <v>4.5</v>
      </c>
      <c r="BQ74" s="69">
        <f>BO74-BP74</f>
        <v>-7</v>
      </c>
      <c r="BR74" s="69">
        <f>N74-BQ74</f>
        <v>7</v>
      </c>
      <c r="BS74" s="54">
        <f>N74-BP74</f>
        <v>-4.5</v>
      </c>
      <c r="BT74" s="69">
        <f>BR74-BS74</f>
        <v>11.5</v>
      </c>
      <c r="BU74" s="69">
        <f>Q74-BT74</f>
        <v>-11.5</v>
      </c>
      <c r="BV74" s="54">
        <f>Q74-BS74</f>
        <v>4.5</v>
      </c>
      <c r="BW74" s="69">
        <f>BU74-BV74</f>
        <v>-16</v>
      </c>
      <c r="BX74" s="69">
        <f>T74-BW74</f>
        <v>16</v>
      </c>
      <c r="BY74" s="54">
        <f>T74-BV74</f>
        <v>-4.5</v>
      </c>
      <c r="BZ74" s="69">
        <f>BX74-BY74</f>
        <v>20.5</v>
      </c>
      <c r="CA74" s="69">
        <f>W74-BZ74</f>
        <v>-20.5</v>
      </c>
      <c r="CB74" s="54">
        <f>W74-BY74</f>
        <v>4.5</v>
      </c>
      <c r="CC74" s="69">
        <f>CA74-CB74</f>
        <v>-25</v>
      </c>
      <c r="CD74" s="69">
        <f>Z74-CC74</f>
        <v>25</v>
      </c>
      <c r="CE74" s="54">
        <f>Z74-CB74</f>
        <v>-4.5</v>
      </c>
      <c r="CF74" s="71">
        <f t="shared" si="23"/>
        <v>0.6923076923076923</v>
      </c>
      <c r="CG74" s="57"/>
      <c r="CH74" s="56"/>
      <c r="CI74" s="57" t="s">
        <v>340</v>
      </c>
      <c r="CJ74" s="57" t="s">
        <v>367</v>
      </c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 t="s">
        <v>341</v>
      </c>
      <c r="CV74" s="58"/>
      <c r="CW74" s="58"/>
      <c r="CX74" s="72" t="s">
        <v>333</v>
      </c>
    </row>
    <row r="75" spans="1:102" ht="12.75">
      <c r="A75" s="60">
        <v>29</v>
      </c>
      <c r="B75" s="59" t="s">
        <v>204</v>
      </c>
      <c r="C75" s="55">
        <v>25</v>
      </c>
      <c r="D75" s="55">
        <v>163</v>
      </c>
      <c r="E75" s="55">
        <v>56</v>
      </c>
      <c r="F75" s="35"/>
      <c r="G75" s="35"/>
      <c r="H75" s="35"/>
      <c r="I75" s="35"/>
      <c r="J75" s="35"/>
      <c r="K75" s="35"/>
      <c r="L75" s="35"/>
      <c r="M75" s="35"/>
      <c r="N75" s="35">
        <v>56</v>
      </c>
      <c r="O75" s="35">
        <v>56</v>
      </c>
      <c r="P75" s="35">
        <v>56</v>
      </c>
      <c r="Q75" s="35">
        <v>56</v>
      </c>
      <c r="R75" s="35">
        <v>56</v>
      </c>
      <c r="S75" s="35">
        <v>56</v>
      </c>
      <c r="T75" s="35">
        <v>56</v>
      </c>
      <c r="U75" s="35">
        <v>56</v>
      </c>
      <c r="V75" s="35">
        <v>56</v>
      </c>
      <c r="W75" s="35">
        <v>55.7</v>
      </c>
      <c r="X75" s="35">
        <v>55.7</v>
      </c>
      <c r="Y75" s="35">
        <v>55.7</v>
      </c>
      <c r="Z75" s="35">
        <v>55.7</v>
      </c>
      <c r="AA75" s="35">
        <v>55.7</v>
      </c>
      <c r="AB75" s="35">
        <v>55.7</v>
      </c>
      <c r="AC75" s="35">
        <v>55.7</v>
      </c>
      <c r="AD75" s="35">
        <v>55.7</v>
      </c>
      <c r="AE75" s="35">
        <v>55.7</v>
      </c>
      <c r="AF75" s="35">
        <v>55.7</v>
      </c>
      <c r="AG75" s="35">
        <v>55.7</v>
      </c>
      <c r="AH75" s="35"/>
      <c r="AI75" s="35"/>
      <c r="AJ75" s="35"/>
      <c r="AK75" s="35"/>
      <c r="AL75" s="35"/>
      <c r="AM75" s="35"/>
      <c r="AN75" s="35"/>
      <c r="AO75" s="55">
        <v>55.7</v>
      </c>
      <c r="AP75" s="55">
        <v>55.7</v>
      </c>
      <c r="AQ75" s="55">
        <v>55.7</v>
      </c>
      <c r="AR75" s="55">
        <v>55.7</v>
      </c>
      <c r="AS75" s="55">
        <v>55.7</v>
      </c>
      <c r="AT75" s="55">
        <v>55.7</v>
      </c>
      <c r="AU75" s="55">
        <v>55.7</v>
      </c>
      <c r="AV75" s="55">
        <v>55.7</v>
      </c>
      <c r="AW75" s="55">
        <v>55.7</v>
      </c>
      <c r="AX75" s="74">
        <v>56</v>
      </c>
      <c r="AY75" s="55">
        <v>56</v>
      </c>
      <c r="AZ75" s="74">
        <v>56</v>
      </c>
      <c r="BA75" s="55">
        <v>56</v>
      </c>
      <c r="BB75" s="55">
        <v>56</v>
      </c>
      <c r="BC75" s="55">
        <v>56</v>
      </c>
      <c r="BD75" s="55">
        <v>54.9</v>
      </c>
      <c r="BE75" s="55"/>
      <c r="BF75" s="55"/>
      <c r="BG75" s="55"/>
      <c r="BH75" s="55">
        <v>53</v>
      </c>
      <c r="BI75" s="69">
        <f>E75-BH75</f>
        <v>3</v>
      </c>
      <c r="BJ75" s="54">
        <f>E75-BD75</f>
        <v>1.1000000000000014</v>
      </c>
      <c r="BK75" s="69">
        <f>BI75-BJ75</f>
        <v>1.8999999999999986</v>
      </c>
      <c r="BL75" s="69">
        <f>H75-BK75</f>
        <v>-1.8999999999999986</v>
      </c>
      <c r="BM75" s="54">
        <f>H75-BJ75</f>
        <v>-1.1000000000000014</v>
      </c>
      <c r="BN75" s="69">
        <f>BL75-BM75</f>
        <v>-0.7999999999999972</v>
      </c>
      <c r="BO75" s="69">
        <f>K75-BN75</f>
        <v>0.7999999999999972</v>
      </c>
      <c r="BP75" s="54">
        <f>K75-BM75</f>
        <v>1.1000000000000014</v>
      </c>
      <c r="BQ75" s="69">
        <f>BO75-BP75</f>
        <v>-0.30000000000000426</v>
      </c>
      <c r="BR75" s="69">
        <f>N75-BQ75</f>
        <v>56.300000000000004</v>
      </c>
      <c r="BS75" s="54">
        <f>N75-BP75</f>
        <v>54.9</v>
      </c>
      <c r="BT75" s="69">
        <f>BR75-BS75</f>
        <v>1.4000000000000057</v>
      </c>
      <c r="BU75" s="69">
        <f>Q75-BT75</f>
        <v>54.599999999999994</v>
      </c>
      <c r="BV75" s="54">
        <f>Q75-BS75</f>
        <v>1.1000000000000014</v>
      </c>
      <c r="BW75" s="69">
        <f>BU75-BV75</f>
        <v>53.49999999999999</v>
      </c>
      <c r="BX75" s="69">
        <f>T75-BW75</f>
        <v>2.500000000000007</v>
      </c>
      <c r="BY75" s="54">
        <f>T75-BV75</f>
        <v>54.9</v>
      </c>
      <c r="BZ75" s="69">
        <f>BX75-BY75</f>
        <v>-52.39999999999999</v>
      </c>
      <c r="CA75" s="69">
        <f>W75-BZ75</f>
        <v>108.1</v>
      </c>
      <c r="CB75" s="54">
        <f>W75-BY75</f>
        <v>0.8000000000000043</v>
      </c>
      <c r="CC75" s="69">
        <f>CA75-CB75</f>
        <v>107.29999999999998</v>
      </c>
      <c r="CD75" s="69">
        <f>Z75-CC75</f>
        <v>-51.59999999999998</v>
      </c>
      <c r="CE75" s="54">
        <f>Z75-CB75</f>
        <v>54.9</v>
      </c>
      <c r="CF75" s="71">
        <f t="shared" si="23"/>
        <v>0.36666666666666714</v>
      </c>
      <c r="CG75" s="57"/>
      <c r="CH75" s="56"/>
      <c r="CI75" s="57" t="s">
        <v>205</v>
      </c>
      <c r="CJ75" s="57" t="s">
        <v>301</v>
      </c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 t="s">
        <v>206</v>
      </c>
      <c r="CV75" s="58" t="s">
        <v>207</v>
      </c>
      <c r="CW75" s="58" t="s">
        <v>208</v>
      </c>
      <c r="CX75" s="72">
        <v>40323</v>
      </c>
    </row>
    <row r="76" spans="1:102" ht="12.75">
      <c r="A76" s="60">
        <v>30</v>
      </c>
      <c r="B76" s="59" t="s">
        <v>318</v>
      </c>
      <c r="C76" s="55">
        <v>23</v>
      </c>
      <c r="D76" s="55">
        <v>172</v>
      </c>
      <c r="E76" s="55">
        <v>56.7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>
        <v>56.7</v>
      </c>
      <c r="AH76" s="35">
        <v>56.2</v>
      </c>
      <c r="AI76" s="35">
        <v>55.9</v>
      </c>
      <c r="AJ76" s="35">
        <v>55</v>
      </c>
      <c r="AK76" s="35">
        <v>55.6</v>
      </c>
      <c r="AL76" s="35">
        <v>55.6</v>
      </c>
      <c r="AM76" s="35"/>
      <c r="AN76" s="35"/>
      <c r="AO76" s="55">
        <v>54.9</v>
      </c>
      <c r="AP76" s="55">
        <v>54.9</v>
      </c>
      <c r="AQ76" s="55">
        <v>54.9</v>
      </c>
      <c r="AR76" s="55">
        <v>54.9</v>
      </c>
      <c r="AS76" s="55">
        <v>54.9</v>
      </c>
      <c r="AT76" s="55">
        <v>54.9</v>
      </c>
      <c r="AU76" s="55">
        <v>54.9</v>
      </c>
      <c r="AV76" s="55">
        <v>54.9</v>
      </c>
      <c r="AW76" s="55">
        <v>54.9</v>
      </c>
      <c r="AX76" s="55">
        <v>54.9</v>
      </c>
      <c r="AY76" s="55">
        <v>54.9</v>
      </c>
      <c r="AZ76" s="55">
        <v>54.9</v>
      </c>
      <c r="BA76" s="55">
        <v>54.9</v>
      </c>
      <c r="BB76" s="55">
        <v>54.9</v>
      </c>
      <c r="BC76" s="55">
        <v>54.9</v>
      </c>
      <c r="BD76" s="55"/>
      <c r="BE76" s="55"/>
      <c r="BF76" s="55"/>
      <c r="BG76" s="55"/>
      <c r="BH76" s="55">
        <v>53</v>
      </c>
      <c r="BI76" s="69">
        <f>E76-BH76</f>
        <v>3.700000000000003</v>
      </c>
      <c r="BJ76" s="54">
        <f aca="true" t="shared" si="24" ref="BJ76:BJ83">E76-BC76</f>
        <v>1.8000000000000043</v>
      </c>
      <c r="BK76" s="69">
        <f>BI76-BJ76</f>
        <v>1.8999999999999986</v>
      </c>
      <c r="BL76" s="69">
        <f>H76-BK76</f>
        <v>-1.8999999999999986</v>
      </c>
      <c r="BM76" s="54">
        <f>H76-BJ76</f>
        <v>-1.8000000000000043</v>
      </c>
      <c r="BN76" s="69">
        <f>BL76-BM76</f>
        <v>-0.09999999999999432</v>
      </c>
      <c r="BO76" s="69">
        <f>K76-BN76</f>
        <v>0.09999999999999432</v>
      </c>
      <c r="BP76" s="54">
        <f>K76-BM76</f>
        <v>1.8000000000000043</v>
      </c>
      <c r="BQ76" s="69">
        <f>BO76-BP76</f>
        <v>-1.70000000000001</v>
      </c>
      <c r="BR76" s="69">
        <f>N76-BQ76</f>
        <v>1.70000000000001</v>
      </c>
      <c r="BS76" s="54">
        <f>N76-BP76</f>
        <v>-1.8000000000000043</v>
      </c>
      <c r="BT76" s="69">
        <f>BR76-BS76</f>
        <v>3.500000000000014</v>
      </c>
      <c r="BU76" s="69">
        <f>Q76-BT76</f>
        <v>-3.500000000000014</v>
      </c>
      <c r="BV76" s="54">
        <f>Q76-BS76</f>
        <v>1.8000000000000043</v>
      </c>
      <c r="BW76" s="69">
        <f>BU76-BV76</f>
        <v>-5.3000000000000185</v>
      </c>
      <c r="BX76" s="69">
        <f>T76-BW76</f>
        <v>5.3000000000000185</v>
      </c>
      <c r="BY76" s="54">
        <f>T76-BV76</f>
        <v>-1.8000000000000043</v>
      </c>
      <c r="BZ76" s="69">
        <f>BX76-BY76</f>
        <v>7.100000000000023</v>
      </c>
      <c r="CA76" s="69">
        <f>W76-BZ76</f>
        <v>-7.100000000000023</v>
      </c>
      <c r="CB76" s="54">
        <f>W76-BY76</f>
        <v>1.8000000000000043</v>
      </c>
      <c r="CC76" s="69">
        <f>CA76-CB76</f>
        <v>-8.900000000000027</v>
      </c>
      <c r="CD76" s="69">
        <f>Z76-CC76</f>
        <v>8.900000000000027</v>
      </c>
      <c r="CE76" s="54">
        <f>Z76-CB76</f>
        <v>-1.8000000000000043</v>
      </c>
      <c r="CF76" s="71">
        <f t="shared" si="23"/>
        <v>0.4864864864864873</v>
      </c>
      <c r="CG76" s="57"/>
      <c r="CH76" s="56">
        <f>AK76-AJ76</f>
        <v>0.6000000000000014</v>
      </c>
      <c r="CI76" s="57" t="s">
        <v>317</v>
      </c>
      <c r="CJ76" s="57" t="s">
        <v>352</v>
      </c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8"/>
      <c r="CW76" s="58" t="s">
        <v>338</v>
      </c>
      <c r="CX76" s="72"/>
    </row>
    <row r="77" spans="1:102" ht="12.75">
      <c r="A77" s="60">
        <v>23</v>
      </c>
      <c r="B77" s="59" t="s">
        <v>242</v>
      </c>
      <c r="C77" s="55">
        <v>24</v>
      </c>
      <c r="D77" s="55">
        <v>166</v>
      </c>
      <c r="E77" s="55">
        <v>60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>
        <v>60</v>
      </c>
      <c r="S77" s="35">
        <v>59</v>
      </c>
      <c r="T77" s="35">
        <v>58</v>
      </c>
      <c r="U77" s="35">
        <v>56</v>
      </c>
      <c r="V77" s="35">
        <v>56</v>
      </c>
      <c r="W77" s="35">
        <v>56</v>
      </c>
      <c r="X77" s="35">
        <v>56</v>
      </c>
      <c r="Y77" s="35">
        <v>56</v>
      </c>
      <c r="Z77" s="35">
        <v>55.7</v>
      </c>
      <c r="AA77" s="35">
        <v>55.5</v>
      </c>
      <c r="AB77" s="35">
        <v>55.5</v>
      </c>
      <c r="AC77" s="35">
        <v>56.5</v>
      </c>
      <c r="AD77" s="35">
        <f>AC77+1</f>
        <v>57.5</v>
      </c>
      <c r="AE77" s="35">
        <f>AD77+1</f>
        <v>58.5</v>
      </c>
      <c r="AF77" s="35"/>
      <c r="AG77" s="35"/>
      <c r="AH77" s="35"/>
      <c r="AI77" s="35"/>
      <c r="AJ77" s="35"/>
      <c r="AK77" s="35"/>
      <c r="AL77" s="35"/>
      <c r="AM77" s="35"/>
      <c r="AN77" s="35"/>
      <c r="AO77" s="55">
        <v>58.5</v>
      </c>
      <c r="AP77" s="55">
        <v>58.5</v>
      </c>
      <c r="AQ77" s="55">
        <v>58.5</v>
      </c>
      <c r="AR77" s="55">
        <v>58.5</v>
      </c>
      <c r="AS77" s="55">
        <v>58.5</v>
      </c>
      <c r="AT77" s="55">
        <v>58.5</v>
      </c>
      <c r="AU77" s="55">
        <v>58.5</v>
      </c>
      <c r="AV77" s="74">
        <v>59</v>
      </c>
      <c r="AW77" s="55">
        <v>59</v>
      </c>
      <c r="AX77" s="55"/>
      <c r="AY77" s="55">
        <v>59.6</v>
      </c>
      <c r="AZ77" s="74">
        <v>57</v>
      </c>
      <c r="BA77" s="74">
        <v>56.7</v>
      </c>
      <c r="BB77" s="55">
        <v>56.7</v>
      </c>
      <c r="BC77" s="55">
        <v>56.7</v>
      </c>
      <c r="BD77" s="55"/>
      <c r="BE77" s="55"/>
      <c r="BF77" s="55"/>
      <c r="BG77" s="55"/>
      <c r="BH77" s="55">
        <v>55</v>
      </c>
      <c r="BI77" s="69">
        <f t="shared" si="21"/>
        <v>5</v>
      </c>
      <c r="BJ77" s="54">
        <f t="shared" si="24"/>
        <v>3.299999999999997</v>
      </c>
      <c r="BK77" s="69">
        <f t="shared" si="22"/>
        <v>1.7000000000000028</v>
      </c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1">
        <f t="shared" si="23"/>
        <v>0.6599999999999995</v>
      </c>
      <c r="CG77" s="57"/>
      <c r="CH77" s="56"/>
      <c r="CI77" s="57" t="s">
        <v>246</v>
      </c>
      <c r="CJ77" s="57" t="s">
        <v>246</v>
      </c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8"/>
      <c r="CW77" s="58" t="s">
        <v>243</v>
      </c>
      <c r="CX77" s="72">
        <v>40352</v>
      </c>
    </row>
    <row r="78" spans="1:102" ht="12.75">
      <c r="A78" s="60">
        <v>31</v>
      </c>
      <c r="B78" s="59" t="s">
        <v>167</v>
      </c>
      <c r="C78" s="55">
        <v>23</v>
      </c>
      <c r="D78" s="55">
        <v>163</v>
      </c>
      <c r="E78" s="55">
        <v>55</v>
      </c>
      <c r="F78" s="35">
        <v>54.8</v>
      </c>
      <c r="G78" s="35">
        <v>54.5</v>
      </c>
      <c r="H78" s="35">
        <v>54.3</v>
      </c>
      <c r="I78" s="35">
        <v>54.3</v>
      </c>
      <c r="J78" s="35">
        <v>54.3</v>
      </c>
      <c r="K78" s="35">
        <v>53.5</v>
      </c>
      <c r="L78" s="35">
        <v>53.5</v>
      </c>
      <c r="M78" s="35">
        <v>53.5</v>
      </c>
      <c r="N78" s="35">
        <v>53.5</v>
      </c>
      <c r="O78" s="35">
        <v>53.7</v>
      </c>
      <c r="P78" s="35">
        <v>53.7</v>
      </c>
      <c r="Q78" s="35">
        <v>53.7</v>
      </c>
      <c r="R78" s="35">
        <v>53.5</v>
      </c>
      <c r="S78" s="35">
        <v>53.5</v>
      </c>
      <c r="T78" s="35">
        <v>52</v>
      </c>
      <c r="U78" s="35">
        <v>52</v>
      </c>
      <c r="V78" s="35">
        <v>52</v>
      </c>
      <c r="W78" s="35">
        <v>52</v>
      </c>
      <c r="X78" s="35">
        <v>53.9</v>
      </c>
      <c r="Y78" s="35">
        <v>53.9</v>
      </c>
      <c r="Z78" s="35">
        <v>53.9</v>
      </c>
      <c r="AA78" s="35">
        <f>X78+1</f>
        <v>54.9</v>
      </c>
      <c r="AB78" s="35">
        <v>54.9</v>
      </c>
      <c r="AC78" s="35">
        <v>55.9</v>
      </c>
      <c r="AD78" s="35">
        <f>AC78+1</f>
        <v>56.9</v>
      </c>
      <c r="AE78" s="35">
        <v>53.7</v>
      </c>
      <c r="AF78" s="35">
        <v>53.7</v>
      </c>
      <c r="AG78" s="35">
        <v>52.5</v>
      </c>
      <c r="AH78" s="35"/>
      <c r="AI78" s="35"/>
      <c r="AJ78" s="35"/>
      <c r="AK78" s="35"/>
      <c r="AL78" s="35"/>
      <c r="AM78" s="35"/>
      <c r="AN78" s="35"/>
      <c r="AO78" s="55">
        <v>52.5</v>
      </c>
      <c r="AP78" s="55">
        <v>52.5</v>
      </c>
      <c r="AQ78" s="55">
        <v>52.5</v>
      </c>
      <c r="AR78" s="55">
        <v>52.5</v>
      </c>
      <c r="AS78" s="55">
        <v>52.5</v>
      </c>
      <c r="AT78" s="55">
        <v>52.5</v>
      </c>
      <c r="AU78" s="55">
        <v>52.5</v>
      </c>
      <c r="AV78" s="55">
        <v>52.5</v>
      </c>
      <c r="AW78" s="55">
        <v>52.5</v>
      </c>
      <c r="AX78" s="55">
        <v>52.5</v>
      </c>
      <c r="AY78" s="55">
        <v>52.5</v>
      </c>
      <c r="AZ78" s="55">
        <v>52.5</v>
      </c>
      <c r="BA78" s="55">
        <v>52.5</v>
      </c>
      <c r="BB78" s="55">
        <v>52.5</v>
      </c>
      <c r="BC78" s="55">
        <v>52.5</v>
      </c>
      <c r="BD78" s="55"/>
      <c r="BE78" s="55"/>
      <c r="BF78" s="55"/>
      <c r="BG78" s="55"/>
      <c r="BH78" s="55">
        <v>51</v>
      </c>
      <c r="BI78" s="69">
        <f>E78-BH78</f>
        <v>4</v>
      </c>
      <c r="BJ78" s="54">
        <f t="shared" si="24"/>
        <v>2.5</v>
      </c>
      <c r="BK78" s="69">
        <f>BI78-BJ78</f>
        <v>1.5</v>
      </c>
      <c r="BL78" s="69">
        <f aca="true" t="shared" si="25" ref="BL78:BL83">H78-BK78</f>
        <v>52.8</v>
      </c>
      <c r="BM78" s="54">
        <f aca="true" t="shared" si="26" ref="BM78:BM83">H78-BJ78</f>
        <v>51.8</v>
      </c>
      <c r="BN78" s="69">
        <f aca="true" t="shared" si="27" ref="BN78:BN83">BL78-BM78</f>
        <v>1</v>
      </c>
      <c r="BO78" s="69">
        <f aca="true" t="shared" si="28" ref="BO78:BO83">K78-BN78</f>
        <v>52.5</v>
      </c>
      <c r="BP78" s="54">
        <f aca="true" t="shared" si="29" ref="BP78:BP83">K78-BM78</f>
        <v>1.7000000000000028</v>
      </c>
      <c r="BQ78" s="69">
        <f aca="true" t="shared" si="30" ref="BQ78:BQ83">BO78-BP78</f>
        <v>50.8</v>
      </c>
      <c r="BR78" s="69">
        <f aca="true" t="shared" si="31" ref="BR78:BR83">N78-BQ78</f>
        <v>2.700000000000003</v>
      </c>
      <c r="BS78" s="54">
        <f aca="true" t="shared" si="32" ref="BS78:BS83">N78-BP78</f>
        <v>51.8</v>
      </c>
      <c r="BT78" s="69">
        <f aca="true" t="shared" si="33" ref="BT78:BT83">BR78-BS78</f>
        <v>-49.099999999999994</v>
      </c>
      <c r="BU78" s="69">
        <f aca="true" t="shared" si="34" ref="BU78:BU83">Q78-BT78</f>
        <v>102.8</v>
      </c>
      <c r="BV78" s="54">
        <f aca="true" t="shared" si="35" ref="BV78:BV83">Q78-BS78</f>
        <v>1.9000000000000057</v>
      </c>
      <c r="BW78" s="69">
        <f aca="true" t="shared" si="36" ref="BW78:BW83">BU78-BV78</f>
        <v>100.89999999999999</v>
      </c>
      <c r="BX78" s="69">
        <f aca="true" t="shared" si="37" ref="BX78:BX83">T78-BW78</f>
        <v>-48.89999999999999</v>
      </c>
      <c r="BY78" s="54">
        <f aca="true" t="shared" si="38" ref="BY78:BY83">T78-BV78</f>
        <v>50.099999999999994</v>
      </c>
      <c r="BZ78" s="69">
        <f aca="true" t="shared" si="39" ref="BZ78:BZ83">BX78-BY78</f>
        <v>-98.99999999999999</v>
      </c>
      <c r="CA78" s="69">
        <f aca="true" t="shared" si="40" ref="CA78:CA83">W78-BZ78</f>
        <v>151</v>
      </c>
      <c r="CB78" s="54">
        <f aca="true" t="shared" si="41" ref="CB78:CB83">W78-BY78</f>
        <v>1.9000000000000057</v>
      </c>
      <c r="CC78" s="69">
        <f aca="true" t="shared" si="42" ref="CC78:CC83">CA78-CB78</f>
        <v>149.1</v>
      </c>
      <c r="CD78" s="69">
        <f aca="true" t="shared" si="43" ref="CD78:CD83">Z78-CC78</f>
        <v>-95.19999999999999</v>
      </c>
      <c r="CE78" s="54">
        <f aca="true" t="shared" si="44" ref="CE78:CE83">Z78-CB78</f>
        <v>51.99999999999999</v>
      </c>
      <c r="CF78" s="71">
        <f t="shared" si="23"/>
        <v>0.625</v>
      </c>
      <c r="CG78" s="57">
        <f>E78</f>
        <v>55</v>
      </c>
      <c r="CH78" s="56"/>
      <c r="CI78" s="57" t="s">
        <v>168</v>
      </c>
      <c r="CJ78" s="57" t="s">
        <v>262</v>
      </c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8" t="s">
        <v>169</v>
      </c>
      <c r="CW78" s="58" t="s">
        <v>170</v>
      </c>
      <c r="CX78" s="72" t="s">
        <v>53</v>
      </c>
    </row>
    <row r="79" spans="1:102" ht="12.75">
      <c r="A79" s="60">
        <v>28</v>
      </c>
      <c r="B79" s="59" t="s">
        <v>241</v>
      </c>
      <c r="C79" s="55">
        <v>29</v>
      </c>
      <c r="D79" s="55">
        <v>170</v>
      </c>
      <c r="E79" s="55">
        <v>58.5</v>
      </c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>
        <v>58.5</v>
      </c>
      <c r="S79" s="35">
        <v>57.7</v>
      </c>
      <c r="T79" s="35">
        <v>58</v>
      </c>
      <c r="U79" s="35">
        <v>58</v>
      </c>
      <c r="V79" s="35">
        <v>58</v>
      </c>
      <c r="W79" s="35">
        <v>58</v>
      </c>
      <c r="X79" s="35">
        <v>57.9</v>
      </c>
      <c r="Y79" s="35">
        <v>57.9</v>
      </c>
      <c r="Z79" s="35">
        <v>58</v>
      </c>
      <c r="AA79" s="35">
        <v>60</v>
      </c>
      <c r="AB79" s="35">
        <v>60</v>
      </c>
      <c r="AC79" s="35">
        <v>58</v>
      </c>
      <c r="AD79" s="35">
        <v>57.9</v>
      </c>
      <c r="AE79" s="35">
        <v>59</v>
      </c>
      <c r="AF79" s="35">
        <v>58.4</v>
      </c>
      <c r="AG79" s="35"/>
      <c r="AH79" s="35">
        <v>57.4</v>
      </c>
      <c r="AI79" s="35"/>
      <c r="AJ79" s="35"/>
      <c r="AK79" s="35"/>
      <c r="AL79" s="35"/>
      <c r="AM79" s="35">
        <v>57.8</v>
      </c>
      <c r="AN79" s="35">
        <v>57.8</v>
      </c>
      <c r="AO79" s="55">
        <v>57.7</v>
      </c>
      <c r="AP79" s="55">
        <v>57.7</v>
      </c>
      <c r="AQ79" s="55">
        <v>57.1</v>
      </c>
      <c r="AR79" s="55">
        <v>57.1</v>
      </c>
      <c r="AS79" s="55">
        <v>57.1</v>
      </c>
      <c r="AT79" s="55">
        <v>57.1</v>
      </c>
      <c r="AU79" s="55">
        <v>57.1</v>
      </c>
      <c r="AV79" s="55">
        <v>57.1</v>
      </c>
      <c r="AW79" s="55">
        <v>57.1</v>
      </c>
      <c r="AX79" s="55">
        <v>57.1</v>
      </c>
      <c r="AY79" s="55">
        <v>57.1</v>
      </c>
      <c r="AZ79" s="55">
        <v>57.1</v>
      </c>
      <c r="BA79" s="55">
        <v>57.1</v>
      </c>
      <c r="BB79" s="55">
        <v>57.1</v>
      </c>
      <c r="BC79" s="55">
        <v>57.1</v>
      </c>
      <c r="BD79" s="55"/>
      <c r="BE79" s="55"/>
      <c r="BF79" s="55"/>
      <c r="BG79" s="55"/>
      <c r="BH79" s="55">
        <v>56</v>
      </c>
      <c r="BI79" s="69">
        <f t="shared" si="21"/>
        <v>2.5</v>
      </c>
      <c r="BJ79" s="54">
        <f t="shared" si="24"/>
        <v>1.3999999999999986</v>
      </c>
      <c r="BK79" s="69">
        <f t="shared" si="22"/>
        <v>1.1000000000000014</v>
      </c>
      <c r="BL79" s="69">
        <f t="shared" si="25"/>
        <v>-1.1000000000000014</v>
      </c>
      <c r="BM79" s="54">
        <f t="shared" si="26"/>
        <v>-1.3999999999999986</v>
      </c>
      <c r="BN79" s="69">
        <f t="shared" si="27"/>
        <v>0.29999999999999716</v>
      </c>
      <c r="BO79" s="69">
        <f t="shared" si="28"/>
        <v>-0.29999999999999716</v>
      </c>
      <c r="BP79" s="54">
        <f t="shared" si="29"/>
        <v>1.3999999999999986</v>
      </c>
      <c r="BQ79" s="69">
        <f t="shared" si="30"/>
        <v>-1.6999999999999957</v>
      </c>
      <c r="BR79" s="69">
        <f t="shared" si="31"/>
        <v>1.6999999999999957</v>
      </c>
      <c r="BS79" s="54">
        <f t="shared" si="32"/>
        <v>-1.3999999999999986</v>
      </c>
      <c r="BT79" s="69">
        <f t="shared" si="33"/>
        <v>3.0999999999999943</v>
      </c>
      <c r="BU79" s="69">
        <f t="shared" si="34"/>
        <v>-3.0999999999999943</v>
      </c>
      <c r="BV79" s="54">
        <f t="shared" si="35"/>
        <v>1.3999999999999986</v>
      </c>
      <c r="BW79" s="69">
        <f t="shared" si="36"/>
        <v>-4.499999999999993</v>
      </c>
      <c r="BX79" s="69">
        <f t="shared" si="37"/>
        <v>62.49999999999999</v>
      </c>
      <c r="BY79" s="54">
        <f t="shared" si="38"/>
        <v>56.6</v>
      </c>
      <c r="BZ79" s="69">
        <f t="shared" si="39"/>
        <v>5.8999999999999915</v>
      </c>
      <c r="CA79" s="69">
        <f t="shared" si="40"/>
        <v>52.10000000000001</v>
      </c>
      <c r="CB79" s="54">
        <f t="shared" si="41"/>
        <v>1.3999999999999986</v>
      </c>
      <c r="CC79" s="69">
        <f t="shared" si="42"/>
        <v>50.70000000000001</v>
      </c>
      <c r="CD79" s="69">
        <f t="shared" si="43"/>
        <v>7.29999999999999</v>
      </c>
      <c r="CE79" s="54">
        <f t="shared" si="44"/>
        <v>56.6</v>
      </c>
      <c r="CF79" s="71">
        <f t="shared" si="23"/>
        <v>0.5599999999999994</v>
      </c>
      <c r="CG79" s="57"/>
      <c r="CH79" s="56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8"/>
      <c r="CW79" s="58"/>
      <c r="CX79" s="72"/>
    </row>
    <row r="80" spans="1:102" ht="12.75" hidden="1">
      <c r="A80" s="60"/>
      <c r="B80" s="59" t="s">
        <v>73</v>
      </c>
      <c r="C80" s="55"/>
      <c r="D80" s="55">
        <v>162</v>
      </c>
      <c r="E80" s="55">
        <v>62</v>
      </c>
      <c r="F80" s="35">
        <v>62</v>
      </c>
      <c r="G80" s="35">
        <v>62</v>
      </c>
      <c r="H80" s="35">
        <v>62</v>
      </c>
      <c r="I80" s="35">
        <v>62</v>
      </c>
      <c r="J80" s="35">
        <v>62</v>
      </c>
      <c r="K80" s="35">
        <v>62</v>
      </c>
      <c r="L80" s="35">
        <v>62</v>
      </c>
      <c r="M80" s="35">
        <v>62</v>
      </c>
      <c r="N80" s="35">
        <v>60</v>
      </c>
      <c r="O80" s="35">
        <v>57.5</v>
      </c>
      <c r="P80" s="35"/>
      <c r="Q80" s="35"/>
      <c r="R80" s="35"/>
      <c r="S80" s="35">
        <v>55</v>
      </c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>
        <v>53</v>
      </c>
      <c r="BI80" s="69">
        <f t="shared" si="21"/>
        <v>9</v>
      </c>
      <c r="BJ80" s="54">
        <f t="shared" si="24"/>
        <v>62</v>
      </c>
      <c r="BK80" s="69">
        <f t="shared" si="22"/>
        <v>-53</v>
      </c>
      <c r="BL80" s="69">
        <f t="shared" si="25"/>
        <v>115</v>
      </c>
      <c r="BM80" s="54">
        <f t="shared" si="26"/>
        <v>0</v>
      </c>
      <c r="BN80" s="69">
        <f t="shared" si="27"/>
        <v>115</v>
      </c>
      <c r="BO80" s="69">
        <f t="shared" si="28"/>
        <v>-53</v>
      </c>
      <c r="BP80" s="54">
        <f t="shared" si="29"/>
        <v>62</v>
      </c>
      <c r="BQ80" s="69">
        <f t="shared" si="30"/>
        <v>-115</v>
      </c>
      <c r="BR80" s="69">
        <f t="shared" si="31"/>
        <v>175</v>
      </c>
      <c r="BS80" s="54">
        <f t="shared" si="32"/>
        <v>-2</v>
      </c>
      <c r="BT80" s="69">
        <f t="shared" si="33"/>
        <v>177</v>
      </c>
      <c r="BU80" s="69">
        <f t="shared" si="34"/>
        <v>-177</v>
      </c>
      <c r="BV80" s="54">
        <f t="shared" si="35"/>
        <v>2</v>
      </c>
      <c r="BW80" s="69">
        <f t="shared" si="36"/>
        <v>-179</v>
      </c>
      <c r="BX80" s="69">
        <f t="shared" si="37"/>
        <v>179</v>
      </c>
      <c r="BY80" s="54">
        <f t="shared" si="38"/>
        <v>-2</v>
      </c>
      <c r="BZ80" s="69">
        <f t="shared" si="39"/>
        <v>181</v>
      </c>
      <c r="CA80" s="69">
        <f t="shared" si="40"/>
        <v>-181</v>
      </c>
      <c r="CB80" s="54">
        <f t="shared" si="41"/>
        <v>2</v>
      </c>
      <c r="CC80" s="69">
        <f t="shared" si="42"/>
        <v>-183</v>
      </c>
      <c r="CD80" s="69">
        <f t="shared" si="43"/>
        <v>183</v>
      </c>
      <c r="CE80" s="54">
        <f t="shared" si="44"/>
        <v>-2</v>
      </c>
      <c r="CF80" s="71">
        <f t="shared" si="23"/>
        <v>6.888888888888889</v>
      </c>
      <c r="CG80" s="57"/>
      <c r="CH80" s="56"/>
      <c r="CI80" s="57" t="s">
        <v>74</v>
      </c>
      <c r="CJ80" s="57" t="s">
        <v>247</v>
      </c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 t="s">
        <v>75</v>
      </c>
      <c r="CV80" s="58"/>
      <c r="CW80" s="58" t="s">
        <v>76</v>
      </c>
      <c r="CX80" s="72">
        <v>40273</v>
      </c>
    </row>
    <row r="81" spans="1:102" ht="12.75" hidden="1">
      <c r="A81" s="60"/>
      <c r="B81" s="59" t="s">
        <v>209</v>
      </c>
      <c r="C81" s="55"/>
      <c r="D81" s="55">
        <v>172</v>
      </c>
      <c r="E81" s="55">
        <v>62</v>
      </c>
      <c r="F81" s="35"/>
      <c r="G81" s="35"/>
      <c r="H81" s="35"/>
      <c r="I81" s="35"/>
      <c r="J81" s="35"/>
      <c r="K81" s="35"/>
      <c r="L81" s="35"/>
      <c r="M81" s="35"/>
      <c r="N81" s="35">
        <v>62</v>
      </c>
      <c r="O81" s="35">
        <v>62</v>
      </c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>
        <v>60</v>
      </c>
      <c r="BI81" s="69">
        <f t="shared" si="21"/>
        <v>2</v>
      </c>
      <c r="BJ81" s="54">
        <f t="shared" si="24"/>
        <v>62</v>
      </c>
      <c r="BK81" s="69">
        <f t="shared" si="22"/>
        <v>-60</v>
      </c>
      <c r="BL81" s="69">
        <f t="shared" si="25"/>
        <v>60</v>
      </c>
      <c r="BM81" s="54">
        <f t="shared" si="26"/>
        <v>-62</v>
      </c>
      <c r="BN81" s="69">
        <f t="shared" si="27"/>
        <v>122</v>
      </c>
      <c r="BO81" s="69">
        <f t="shared" si="28"/>
        <v>-122</v>
      </c>
      <c r="BP81" s="54">
        <f t="shared" si="29"/>
        <v>62</v>
      </c>
      <c r="BQ81" s="69">
        <f t="shared" si="30"/>
        <v>-184</v>
      </c>
      <c r="BR81" s="69">
        <f t="shared" si="31"/>
        <v>246</v>
      </c>
      <c r="BS81" s="54">
        <f t="shared" si="32"/>
        <v>0</v>
      </c>
      <c r="BT81" s="69">
        <f t="shared" si="33"/>
        <v>246</v>
      </c>
      <c r="BU81" s="69">
        <f t="shared" si="34"/>
        <v>-246</v>
      </c>
      <c r="BV81" s="54">
        <f t="shared" si="35"/>
        <v>0</v>
      </c>
      <c r="BW81" s="69">
        <f t="shared" si="36"/>
        <v>-246</v>
      </c>
      <c r="BX81" s="69">
        <f t="shared" si="37"/>
        <v>246</v>
      </c>
      <c r="BY81" s="54">
        <f t="shared" si="38"/>
        <v>0</v>
      </c>
      <c r="BZ81" s="69">
        <f t="shared" si="39"/>
        <v>246</v>
      </c>
      <c r="CA81" s="69">
        <f t="shared" si="40"/>
        <v>-246</v>
      </c>
      <c r="CB81" s="54">
        <f t="shared" si="41"/>
        <v>0</v>
      </c>
      <c r="CC81" s="69">
        <f t="shared" si="42"/>
        <v>-246</v>
      </c>
      <c r="CD81" s="69">
        <f t="shared" si="43"/>
        <v>246</v>
      </c>
      <c r="CE81" s="54">
        <f t="shared" si="44"/>
        <v>0</v>
      </c>
      <c r="CF81" s="71">
        <f t="shared" si="23"/>
        <v>31</v>
      </c>
      <c r="CG81" s="57"/>
      <c r="CH81" s="56"/>
      <c r="CI81" s="57" t="s">
        <v>210</v>
      </c>
      <c r="CJ81" s="57" t="s">
        <v>210</v>
      </c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8" t="s">
        <v>211</v>
      </c>
      <c r="CW81" s="58"/>
      <c r="CX81" s="72">
        <v>40319</v>
      </c>
    </row>
    <row r="82" spans="1:102" ht="12.75" hidden="1">
      <c r="A82" s="60"/>
      <c r="B82" s="59"/>
      <c r="C82" s="55"/>
      <c r="D82" s="55"/>
      <c r="E82" s="5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69">
        <f t="shared" si="21"/>
        <v>0</v>
      </c>
      <c r="BJ82" s="54">
        <f t="shared" si="24"/>
        <v>0</v>
      </c>
      <c r="BK82" s="69">
        <f t="shared" si="22"/>
        <v>0</v>
      </c>
      <c r="BL82" s="69">
        <f t="shared" si="25"/>
        <v>0</v>
      </c>
      <c r="BM82" s="54">
        <f t="shared" si="26"/>
        <v>0</v>
      </c>
      <c r="BN82" s="69">
        <f t="shared" si="27"/>
        <v>0</v>
      </c>
      <c r="BO82" s="69">
        <f t="shared" si="28"/>
        <v>0</v>
      </c>
      <c r="BP82" s="54">
        <f t="shared" si="29"/>
        <v>0</v>
      </c>
      <c r="BQ82" s="69">
        <f t="shared" si="30"/>
        <v>0</v>
      </c>
      <c r="BR82" s="69">
        <f t="shared" si="31"/>
        <v>0</v>
      </c>
      <c r="BS82" s="54">
        <f t="shared" si="32"/>
        <v>0</v>
      </c>
      <c r="BT82" s="69">
        <f t="shared" si="33"/>
        <v>0</v>
      </c>
      <c r="BU82" s="69">
        <f t="shared" si="34"/>
        <v>0</v>
      </c>
      <c r="BV82" s="54">
        <f t="shared" si="35"/>
        <v>0</v>
      </c>
      <c r="BW82" s="69">
        <f t="shared" si="36"/>
        <v>0</v>
      </c>
      <c r="BX82" s="69">
        <f t="shared" si="37"/>
        <v>0</v>
      </c>
      <c r="BY82" s="54">
        <f t="shared" si="38"/>
        <v>0</v>
      </c>
      <c r="BZ82" s="69">
        <f t="shared" si="39"/>
        <v>0</v>
      </c>
      <c r="CA82" s="69">
        <f t="shared" si="40"/>
        <v>0</v>
      </c>
      <c r="CB82" s="54">
        <f t="shared" si="41"/>
        <v>0</v>
      </c>
      <c r="CC82" s="69">
        <f t="shared" si="42"/>
        <v>0</v>
      </c>
      <c r="CD82" s="69">
        <f t="shared" si="43"/>
        <v>0</v>
      </c>
      <c r="CE82" s="54">
        <f t="shared" si="44"/>
        <v>0</v>
      </c>
      <c r="CF82" s="71" t="e">
        <f t="shared" si="23"/>
        <v>#DIV/0!</v>
      </c>
      <c r="CG82" s="57"/>
      <c r="CH82" s="56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8"/>
      <c r="CW82" s="58"/>
      <c r="CX82" s="72"/>
    </row>
    <row r="83" spans="1:102" ht="12.75" hidden="1">
      <c r="A83" s="60">
        <v>29</v>
      </c>
      <c r="B83" s="59" t="s">
        <v>311</v>
      </c>
      <c r="C83" s="55">
        <v>24</v>
      </c>
      <c r="D83" s="55">
        <v>153</v>
      </c>
      <c r="E83" s="55">
        <v>50</v>
      </c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>
        <v>49.5</v>
      </c>
      <c r="AG83" s="35"/>
      <c r="AH83" s="35"/>
      <c r="AI83" s="35"/>
      <c r="AJ83" s="35"/>
      <c r="AK83" s="35"/>
      <c r="AL83" s="35"/>
      <c r="AM83" s="35"/>
      <c r="AN83" s="3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>
        <v>47</v>
      </c>
      <c r="BI83" s="69">
        <f t="shared" si="21"/>
        <v>3</v>
      </c>
      <c r="BJ83" s="54">
        <f t="shared" si="24"/>
        <v>50</v>
      </c>
      <c r="BK83" s="69">
        <f t="shared" si="22"/>
        <v>-47</v>
      </c>
      <c r="BL83" s="69">
        <f t="shared" si="25"/>
        <v>47</v>
      </c>
      <c r="BM83" s="54">
        <f t="shared" si="26"/>
        <v>-50</v>
      </c>
      <c r="BN83" s="69">
        <f t="shared" si="27"/>
        <v>97</v>
      </c>
      <c r="BO83" s="69">
        <f t="shared" si="28"/>
        <v>-97</v>
      </c>
      <c r="BP83" s="54">
        <f t="shared" si="29"/>
        <v>50</v>
      </c>
      <c r="BQ83" s="69">
        <f t="shared" si="30"/>
        <v>-147</v>
      </c>
      <c r="BR83" s="69">
        <f t="shared" si="31"/>
        <v>147</v>
      </c>
      <c r="BS83" s="54">
        <f t="shared" si="32"/>
        <v>-50</v>
      </c>
      <c r="BT83" s="69">
        <f t="shared" si="33"/>
        <v>197</v>
      </c>
      <c r="BU83" s="69">
        <f t="shared" si="34"/>
        <v>-197</v>
      </c>
      <c r="BV83" s="54">
        <f t="shared" si="35"/>
        <v>50</v>
      </c>
      <c r="BW83" s="69">
        <f t="shared" si="36"/>
        <v>-247</v>
      </c>
      <c r="BX83" s="69">
        <f t="shared" si="37"/>
        <v>247</v>
      </c>
      <c r="BY83" s="54">
        <f t="shared" si="38"/>
        <v>-50</v>
      </c>
      <c r="BZ83" s="69">
        <f t="shared" si="39"/>
        <v>297</v>
      </c>
      <c r="CA83" s="69">
        <f t="shared" si="40"/>
        <v>-297</v>
      </c>
      <c r="CB83" s="54">
        <f t="shared" si="41"/>
        <v>50</v>
      </c>
      <c r="CC83" s="69">
        <f t="shared" si="42"/>
        <v>-347</v>
      </c>
      <c r="CD83" s="69">
        <f t="shared" si="43"/>
        <v>347</v>
      </c>
      <c r="CE83" s="54">
        <f t="shared" si="44"/>
        <v>-50</v>
      </c>
      <c r="CF83" s="71">
        <f t="shared" si="23"/>
        <v>16.666666666666668</v>
      </c>
      <c r="CG83" s="57"/>
      <c r="CH83" s="56"/>
      <c r="CI83" s="57" t="s">
        <v>312</v>
      </c>
      <c r="CJ83" s="57" t="s">
        <v>312</v>
      </c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8" t="s">
        <v>315</v>
      </c>
      <c r="CW83" s="58" t="s">
        <v>313</v>
      </c>
      <c r="CX83" s="72" t="s">
        <v>314</v>
      </c>
    </row>
    <row r="84" spans="1:102" ht="12.75">
      <c r="A84" s="49"/>
      <c r="B84" s="50" t="s">
        <v>223</v>
      </c>
      <c r="C84" s="5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52"/>
      <c r="BJ84" s="52"/>
      <c r="BK84" s="48"/>
      <c r="BL84" s="48"/>
      <c r="BM84" s="48"/>
      <c r="BN84" s="48"/>
      <c r="BO84" s="48"/>
      <c r="BP84" s="48"/>
      <c r="BQ84" s="48"/>
      <c r="BR84" s="48"/>
      <c r="BS84" s="48"/>
      <c r="BT84" s="48"/>
      <c r="BU84" s="48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3"/>
      <c r="CG84" s="48"/>
      <c r="CH84" s="48"/>
      <c r="CI84" s="48"/>
      <c r="CJ84" s="48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</row>
    <row r="85" spans="1:102" ht="12.75">
      <c r="A85" s="60">
        <v>1</v>
      </c>
      <c r="B85" s="59" t="s">
        <v>224</v>
      </c>
      <c r="C85" s="55">
        <v>24</v>
      </c>
      <c r="D85" s="55">
        <v>165</v>
      </c>
      <c r="E85" s="55">
        <v>61.5</v>
      </c>
      <c r="F85" s="35">
        <v>60</v>
      </c>
      <c r="G85" s="35">
        <v>60.7</v>
      </c>
      <c r="H85" s="35">
        <v>60</v>
      </c>
      <c r="I85" s="35">
        <v>61</v>
      </c>
      <c r="J85" s="35">
        <v>60</v>
      </c>
      <c r="K85" s="35">
        <v>59.5</v>
      </c>
      <c r="L85" s="35">
        <v>59.2</v>
      </c>
      <c r="M85" s="35">
        <v>59</v>
      </c>
      <c r="N85" s="35">
        <v>58.4</v>
      </c>
      <c r="O85" s="35">
        <v>57.8</v>
      </c>
      <c r="P85" s="35">
        <v>56.7</v>
      </c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>
        <v>57</v>
      </c>
      <c r="BI85" s="69">
        <f aca="true" t="shared" si="45" ref="BI85:BI94">E85-BH85</f>
        <v>4.5</v>
      </c>
      <c r="BJ85" s="54"/>
      <c r="BK85" s="69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1">
        <f aca="true" t="shared" si="46" ref="CF85:CF91">BJ85/BI85</f>
        <v>0</v>
      </c>
      <c r="CG85" s="57">
        <f>E85</f>
        <v>61.5</v>
      </c>
      <c r="CH85" s="56"/>
      <c r="CI85" s="57" t="s">
        <v>225</v>
      </c>
      <c r="CJ85" s="57" t="s">
        <v>226</v>
      </c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>
        <v>59</v>
      </c>
      <c r="CV85" s="58" t="s">
        <v>227</v>
      </c>
      <c r="CW85" s="58" t="s">
        <v>228</v>
      </c>
      <c r="CX85" s="72" t="s">
        <v>53</v>
      </c>
    </row>
    <row r="86" spans="1:102" ht="12.75">
      <c r="A86" s="60">
        <v>2</v>
      </c>
      <c r="B86" s="59" t="s">
        <v>157</v>
      </c>
      <c r="C86" s="55">
        <v>27</v>
      </c>
      <c r="D86" s="55">
        <v>173</v>
      </c>
      <c r="E86" s="55">
        <v>59</v>
      </c>
      <c r="F86" s="35">
        <v>59</v>
      </c>
      <c r="G86" s="35">
        <v>59</v>
      </c>
      <c r="H86" s="35">
        <v>58.5</v>
      </c>
      <c r="I86" s="35">
        <v>58.5</v>
      </c>
      <c r="J86" s="35">
        <v>58.5</v>
      </c>
      <c r="K86" s="35">
        <v>58.5</v>
      </c>
      <c r="L86" s="35">
        <v>57.3</v>
      </c>
      <c r="M86" s="35">
        <v>57.3</v>
      </c>
      <c r="N86" s="35">
        <v>57.3</v>
      </c>
      <c r="O86" s="35">
        <v>57.3</v>
      </c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>
        <v>57.5</v>
      </c>
      <c r="BI86" s="69">
        <f t="shared" si="45"/>
        <v>1.5</v>
      </c>
      <c r="BJ86" s="54"/>
      <c r="BK86" s="69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1">
        <f t="shared" si="46"/>
        <v>0</v>
      </c>
      <c r="CG86" s="57"/>
      <c r="CH86" s="56"/>
      <c r="CI86" s="57" t="s">
        <v>158</v>
      </c>
      <c r="CJ86" s="57" t="s">
        <v>159</v>
      </c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8" t="s">
        <v>160</v>
      </c>
      <c r="CW86" s="58" t="s">
        <v>161</v>
      </c>
      <c r="CX86" s="72">
        <v>40274</v>
      </c>
    </row>
    <row r="87" spans="1:102" ht="12.75">
      <c r="A87" s="60">
        <v>3</v>
      </c>
      <c r="B87" s="59" t="s">
        <v>199</v>
      </c>
      <c r="C87" s="55">
        <v>25</v>
      </c>
      <c r="D87" s="55">
        <v>172</v>
      </c>
      <c r="E87" s="55">
        <v>55</v>
      </c>
      <c r="F87" s="35"/>
      <c r="G87" s="35"/>
      <c r="H87" s="35"/>
      <c r="I87" s="35"/>
      <c r="J87" s="35"/>
      <c r="K87" s="35"/>
      <c r="L87" s="35"/>
      <c r="M87" s="35"/>
      <c r="N87" s="35">
        <v>55</v>
      </c>
      <c r="O87" s="35">
        <v>54</v>
      </c>
      <c r="P87" s="35">
        <v>54</v>
      </c>
      <c r="Q87" s="35">
        <v>54</v>
      </c>
      <c r="R87" s="35">
        <v>54</v>
      </c>
      <c r="S87" s="35">
        <v>54</v>
      </c>
      <c r="T87" s="35">
        <v>52</v>
      </c>
      <c r="U87" s="35">
        <v>50</v>
      </c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>
        <v>56</v>
      </c>
      <c r="BD87" s="55"/>
      <c r="BE87" s="55"/>
      <c r="BF87" s="55"/>
      <c r="BG87" s="55"/>
      <c r="BH87" s="55">
        <v>52</v>
      </c>
      <c r="BI87" s="69">
        <f t="shared" si="45"/>
        <v>3</v>
      </c>
      <c r="BJ87" s="54"/>
      <c r="BK87" s="69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  <c r="CC87" s="70"/>
      <c r="CD87" s="70"/>
      <c r="CE87" s="70"/>
      <c r="CF87" s="71">
        <f t="shared" si="46"/>
        <v>0</v>
      </c>
      <c r="CG87" s="57"/>
      <c r="CH87" s="56"/>
      <c r="CI87" s="57" t="s">
        <v>200</v>
      </c>
      <c r="CJ87" s="57" t="s">
        <v>201</v>
      </c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8" t="s">
        <v>202</v>
      </c>
      <c r="CW87" s="58" t="s">
        <v>203</v>
      </c>
      <c r="CX87" s="72">
        <v>40322</v>
      </c>
    </row>
    <row r="88" spans="1:102" ht="12.75">
      <c r="A88" s="60">
        <v>4</v>
      </c>
      <c r="B88" s="59" t="s">
        <v>133</v>
      </c>
      <c r="C88" s="55">
        <v>34</v>
      </c>
      <c r="D88" s="55">
        <v>165</v>
      </c>
      <c r="E88" s="55">
        <v>59.7</v>
      </c>
      <c r="F88" s="35">
        <v>59</v>
      </c>
      <c r="G88" s="35">
        <v>59.7</v>
      </c>
      <c r="H88" s="35">
        <v>59.7</v>
      </c>
      <c r="I88" s="35">
        <v>58.7</v>
      </c>
      <c r="J88" s="35">
        <v>58.5</v>
      </c>
      <c r="K88" s="35">
        <v>58.5</v>
      </c>
      <c r="L88" s="35">
        <v>58.4</v>
      </c>
      <c r="M88" s="35">
        <v>58</v>
      </c>
      <c r="N88" s="35">
        <v>57.6</v>
      </c>
      <c r="O88" s="35">
        <v>56.6</v>
      </c>
      <c r="P88" s="35">
        <v>56.4</v>
      </c>
      <c r="Q88" s="35">
        <v>56</v>
      </c>
      <c r="R88" s="35">
        <v>55.6</v>
      </c>
      <c r="S88" s="35">
        <v>55</v>
      </c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>
        <v>55</v>
      </c>
      <c r="BI88" s="69">
        <f t="shared" si="45"/>
        <v>4.700000000000003</v>
      </c>
      <c r="BJ88" s="54"/>
      <c r="BK88" s="69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  <c r="CC88" s="70"/>
      <c r="CD88" s="70"/>
      <c r="CE88" s="70"/>
      <c r="CF88" s="71">
        <f t="shared" si="46"/>
        <v>0</v>
      </c>
      <c r="CG88" s="57">
        <f>E88</f>
        <v>59.7</v>
      </c>
      <c r="CH88" s="56"/>
      <c r="CI88" s="57" t="s">
        <v>134</v>
      </c>
      <c r="CJ88" s="57" t="s">
        <v>244</v>
      </c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8" t="s">
        <v>135</v>
      </c>
      <c r="CW88" s="58" t="s">
        <v>136</v>
      </c>
      <c r="CX88" s="72" t="s">
        <v>53</v>
      </c>
    </row>
    <row r="89" spans="1:102" ht="12.75">
      <c r="A89" s="60">
        <v>5</v>
      </c>
      <c r="B89" s="59" t="s">
        <v>181</v>
      </c>
      <c r="C89" s="55">
        <v>25</v>
      </c>
      <c r="D89" s="55">
        <v>170</v>
      </c>
      <c r="E89" s="55">
        <v>65</v>
      </c>
      <c r="F89" s="35"/>
      <c r="G89" s="35"/>
      <c r="H89" s="35"/>
      <c r="I89" s="35"/>
      <c r="J89" s="35"/>
      <c r="K89" s="35"/>
      <c r="L89" s="35"/>
      <c r="M89" s="35">
        <v>65</v>
      </c>
      <c r="N89" s="35">
        <v>64</v>
      </c>
      <c r="O89" s="35">
        <v>63.5</v>
      </c>
      <c r="P89" s="35">
        <v>63</v>
      </c>
      <c r="Q89" s="35">
        <v>63</v>
      </c>
      <c r="R89" s="35">
        <v>62</v>
      </c>
      <c r="S89" s="35">
        <v>62</v>
      </c>
      <c r="T89" s="35">
        <v>62</v>
      </c>
      <c r="U89" s="35">
        <v>61.7</v>
      </c>
      <c r="V89" s="35">
        <v>61.8</v>
      </c>
      <c r="W89" s="35">
        <v>60.3</v>
      </c>
      <c r="X89" s="35">
        <v>60.2</v>
      </c>
      <c r="Y89" s="35">
        <v>60.3</v>
      </c>
      <c r="Z89" s="35">
        <v>60.1</v>
      </c>
      <c r="AA89" s="35">
        <v>60</v>
      </c>
      <c r="AB89" s="35">
        <v>60</v>
      </c>
      <c r="AC89" s="35">
        <v>60</v>
      </c>
      <c r="AD89" s="35">
        <v>60</v>
      </c>
      <c r="AE89" s="35">
        <v>59.9</v>
      </c>
      <c r="AF89" s="35">
        <v>58.7</v>
      </c>
      <c r="AG89" s="35">
        <v>58.8</v>
      </c>
      <c r="AH89" s="35"/>
      <c r="AI89" s="35">
        <v>58.6</v>
      </c>
      <c r="AJ89" s="35"/>
      <c r="AK89" s="35"/>
      <c r="AL89" s="35"/>
      <c r="AM89" s="35"/>
      <c r="AN89" s="3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>
        <v>59</v>
      </c>
      <c r="BI89" s="69">
        <f t="shared" si="45"/>
        <v>6</v>
      </c>
      <c r="BJ89" s="54"/>
      <c r="BK89" s="69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  <c r="CC89" s="70"/>
      <c r="CD89" s="70"/>
      <c r="CE89" s="70"/>
      <c r="CF89" s="71">
        <f t="shared" si="46"/>
        <v>0</v>
      </c>
      <c r="CG89" s="57"/>
      <c r="CH89" s="56"/>
      <c r="CI89" s="57" t="s">
        <v>182</v>
      </c>
      <c r="CJ89" s="57" t="s">
        <v>319</v>
      </c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8" t="s">
        <v>183</v>
      </c>
      <c r="CW89" s="58" t="s">
        <v>184</v>
      </c>
      <c r="CX89" s="72">
        <v>40321</v>
      </c>
    </row>
    <row r="90" spans="1:102" ht="12.75">
      <c r="A90" s="60">
        <v>6</v>
      </c>
      <c r="B90" s="59" t="s">
        <v>285</v>
      </c>
      <c r="C90" s="55">
        <v>25</v>
      </c>
      <c r="D90" s="55">
        <v>168</v>
      </c>
      <c r="E90" s="55">
        <v>61</v>
      </c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>
        <v>59</v>
      </c>
      <c r="AA90" s="35">
        <v>58</v>
      </c>
      <c r="AB90" s="35">
        <v>58</v>
      </c>
      <c r="AC90" s="35">
        <v>57</v>
      </c>
      <c r="AD90" s="35">
        <v>56.6</v>
      </c>
      <c r="AE90" s="35">
        <v>56</v>
      </c>
      <c r="AF90" s="35">
        <v>55</v>
      </c>
      <c r="AG90" s="35">
        <v>54</v>
      </c>
      <c r="AH90" s="35">
        <v>53.5</v>
      </c>
      <c r="AI90" s="35"/>
      <c r="AJ90" s="35">
        <v>53</v>
      </c>
      <c r="AK90" s="35"/>
      <c r="AL90" s="35"/>
      <c r="AM90" s="35"/>
      <c r="AN90" s="3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>
        <v>54</v>
      </c>
      <c r="BI90" s="69">
        <f t="shared" si="45"/>
        <v>7</v>
      </c>
      <c r="BJ90" s="54"/>
      <c r="BK90" s="69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  <c r="CC90" s="70"/>
      <c r="CD90" s="70"/>
      <c r="CE90" s="70"/>
      <c r="CF90" s="71">
        <f t="shared" si="46"/>
        <v>0</v>
      </c>
      <c r="CG90" s="57"/>
      <c r="CH90" s="56"/>
      <c r="CI90" s="57" t="s">
        <v>289</v>
      </c>
      <c r="CJ90" s="57" t="s">
        <v>329</v>
      </c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8"/>
      <c r="CW90" s="58" t="s">
        <v>298</v>
      </c>
      <c r="CX90" s="72"/>
    </row>
    <row r="91" spans="1:102" ht="12.75">
      <c r="A91" s="60">
        <v>7</v>
      </c>
      <c r="B91" s="59" t="s">
        <v>178</v>
      </c>
      <c r="C91" s="55">
        <v>25</v>
      </c>
      <c r="D91" s="55">
        <v>163</v>
      </c>
      <c r="E91" s="55">
        <v>61</v>
      </c>
      <c r="F91" s="35"/>
      <c r="G91" s="35"/>
      <c r="H91" s="35"/>
      <c r="I91" s="35"/>
      <c r="J91" s="35"/>
      <c r="K91" s="35"/>
      <c r="L91" s="35">
        <v>60</v>
      </c>
      <c r="M91" s="35">
        <v>59.4</v>
      </c>
      <c r="N91" s="35">
        <v>59</v>
      </c>
      <c r="O91" s="35">
        <v>58.6</v>
      </c>
      <c r="P91" s="35">
        <v>58.6</v>
      </c>
      <c r="Q91" s="35">
        <v>58.6</v>
      </c>
      <c r="R91" s="35">
        <v>57.75</v>
      </c>
      <c r="S91" s="35">
        <v>57.7</v>
      </c>
      <c r="T91" s="35">
        <v>57</v>
      </c>
      <c r="U91" s="35">
        <v>57</v>
      </c>
      <c r="V91" s="35">
        <v>56.5</v>
      </c>
      <c r="W91" s="35">
        <v>56.5</v>
      </c>
      <c r="X91" s="35">
        <v>55</v>
      </c>
      <c r="Y91" s="35">
        <v>55</v>
      </c>
      <c r="Z91" s="35">
        <v>55</v>
      </c>
      <c r="AA91" s="35">
        <v>55</v>
      </c>
      <c r="AB91" s="35">
        <v>55</v>
      </c>
      <c r="AC91" s="35">
        <v>55</v>
      </c>
      <c r="AD91" s="35">
        <v>55</v>
      </c>
      <c r="AE91" s="35">
        <v>55.7</v>
      </c>
      <c r="AF91" s="35">
        <v>55.7</v>
      </c>
      <c r="AG91" s="35" t="s">
        <v>330</v>
      </c>
      <c r="AH91" s="35"/>
      <c r="AI91" s="35"/>
      <c r="AJ91" s="35"/>
      <c r="AK91" s="35"/>
      <c r="AL91" s="35"/>
      <c r="AM91" s="35"/>
      <c r="AN91" s="3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>
        <v>53</v>
      </c>
      <c r="BI91" s="69">
        <f t="shared" si="45"/>
        <v>8</v>
      </c>
      <c r="BJ91" s="54"/>
      <c r="BK91" s="69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  <c r="CC91" s="70"/>
      <c r="CD91" s="70"/>
      <c r="CE91" s="70"/>
      <c r="CF91" s="71">
        <f t="shared" si="46"/>
        <v>0</v>
      </c>
      <c r="CG91" s="57"/>
      <c r="CH91" s="56"/>
      <c r="CI91" s="57" t="s">
        <v>179</v>
      </c>
      <c r="CJ91" s="57" t="s">
        <v>277</v>
      </c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8" t="s">
        <v>86</v>
      </c>
      <c r="CW91" s="58" t="s">
        <v>180</v>
      </c>
      <c r="CX91" s="72">
        <v>40299</v>
      </c>
    </row>
    <row r="92" spans="1:102" ht="12.75">
      <c r="A92" s="60">
        <v>8</v>
      </c>
      <c r="B92" s="59" t="s">
        <v>321</v>
      </c>
      <c r="C92" s="55"/>
      <c r="D92" s="55">
        <v>160</v>
      </c>
      <c r="E92" s="55">
        <v>55</v>
      </c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>
        <v>55</v>
      </c>
      <c r="AI92" s="35"/>
      <c r="AJ92" s="35">
        <v>53.9</v>
      </c>
      <c r="AK92" s="35">
        <v>53</v>
      </c>
      <c r="AL92" s="35">
        <v>51.4</v>
      </c>
      <c r="AM92" s="35"/>
      <c r="AN92" s="35">
        <v>50.9</v>
      </c>
      <c r="AO92" s="55">
        <v>50.9</v>
      </c>
      <c r="AP92" s="55">
        <v>50.9</v>
      </c>
      <c r="AQ92" s="55">
        <v>49.5</v>
      </c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>
        <v>50</v>
      </c>
      <c r="BI92" s="69">
        <f t="shared" si="45"/>
        <v>5</v>
      </c>
      <c r="BJ92" s="54"/>
      <c r="BK92" s="69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  <c r="CC92" s="70"/>
      <c r="CD92" s="70"/>
      <c r="CE92" s="70"/>
      <c r="CF92" s="71">
        <f>BJ92/BI92</f>
        <v>0</v>
      </c>
      <c r="CG92" s="57"/>
      <c r="CH92" s="56">
        <f>AK92-AJ92</f>
        <v>-0.8999999999999986</v>
      </c>
      <c r="CI92" s="57" t="s">
        <v>322</v>
      </c>
      <c r="CJ92" s="57" t="s">
        <v>351</v>
      </c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8"/>
      <c r="CW92" s="58" t="s">
        <v>323</v>
      </c>
      <c r="CX92" s="72"/>
    </row>
    <row r="93" spans="1:102" ht="12.75">
      <c r="A93" s="60">
        <v>9</v>
      </c>
      <c r="B93" s="59" t="s">
        <v>174</v>
      </c>
      <c r="C93" s="55">
        <v>21</v>
      </c>
      <c r="D93" s="55">
        <v>162</v>
      </c>
      <c r="E93" s="55">
        <v>54</v>
      </c>
      <c r="F93" s="35">
        <v>54</v>
      </c>
      <c r="G93" s="35">
        <v>54</v>
      </c>
      <c r="H93" s="35">
        <v>54</v>
      </c>
      <c r="I93" s="35">
        <v>53</v>
      </c>
      <c r="J93" s="35">
        <v>53</v>
      </c>
      <c r="K93" s="35">
        <v>53</v>
      </c>
      <c r="L93" s="35">
        <v>53</v>
      </c>
      <c r="M93" s="35">
        <v>52</v>
      </c>
      <c r="N93" s="35">
        <v>52</v>
      </c>
      <c r="O93" s="35">
        <v>53</v>
      </c>
      <c r="P93" s="35">
        <v>52</v>
      </c>
      <c r="Q93" s="35">
        <v>52</v>
      </c>
      <c r="R93" s="35">
        <v>52</v>
      </c>
      <c r="S93" s="35">
        <v>52</v>
      </c>
      <c r="T93" s="35">
        <v>51</v>
      </c>
      <c r="U93" s="35"/>
      <c r="V93" s="35"/>
      <c r="W93" s="35" t="s">
        <v>287</v>
      </c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>
        <v>51</v>
      </c>
      <c r="BI93" s="69">
        <f t="shared" si="45"/>
        <v>3</v>
      </c>
      <c r="BJ93" s="54"/>
      <c r="BK93" s="69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1">
        <f>BJ93/BI93</f>
        <v>0</v>
      </c>
      <c r="CG93" s="57"/>
      <c r="CH93" s="56"/>
      <c r="CI93" s="57" t="s">
        <v>175</v>
      </c>
      <c r="CJ93" s="57" t="s">
        <v>253</v>
      </c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8" t="s">
        <v>176</v>
      </c>
      <c r="CW93" s="58" t="s">
        <v>177</v>
      </c>
      <c r="CX93" s="72">
        <v>40263</v>
      </c>
    </row>
    <row r="94" spans="1:102" ht="12.75">
      <c r="A94" s="60">
        <v>10</v>
      </c>
      <c r="B94" s="59" t="s">
        <v>69</v>
      </c>
      <c r="C94" s="55">
        <v>23</v>
      </c>
      <c r="D94" s="55">
        <v>172</v>
      </c>
      <c r="E94" s="55">
        <v>74</v>
      </c>
      <c r="F94" s="35">
        <v>73.2</v>
      </c>
      <c r="G94" s="35">
        <v>73.2</v>
      </c>
      <c r="H94" s="35">
        <v>72</v>
      </c>
      <c r="I94" s="35">
        <v>73</v>
      </c>
      <c r="J94" s="35">
        <v>73</v>
      </c>
      <c r="K94" s="35">
        <v>73</v>
      </c>
      <c r="L94" s="35">
        <v>73</v>
      </c>
      <c r="M94" s="35">
        <v>72</v>
      </c>
      <c r="N94" s="35">
        <v>70</v>
      </c>
      <c r="O94" s="35">
        <v>68.8</v>
      </c>
      <c r="P94" s="35">
        <v>68.8</v>
      </c>
      <c r="Q94" s="35">
        <v>67</v>
      </c>
      <c r="R94" s="35">
        <v>67</v>
      </c>
      <c r="S94" s="35">
        <v>67</v>
      </c>
      <c r="T94" s="35">
        <v>67</v>
      </c>
      <c r="U94" s="35">
        <v>66</v>
      </c>
      <c r="V94" s="35">
        <v>66.7</v>
      </c>
      <c r="W94" s="35" t="s">
        <v>287</v>
      </c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>
        <v>60</v>
      </c>
      <c r="BI94" s="69">
        <f t="shared" si="45"/>
        <v>14</v>
      </c>
      <c r="BJ94" s="54"/>
      <c r="BK94" s="69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  <c r="CC94" s="70"/>
      <c r="CD94" s="70"/>
      <c r="CE94" s="70"/>
      <c r="CF94" s="71">
        <f>BJ94/BI94</f>
        <v>0</v>
      </c>
      <c r="CG94" s="57"/>
      <c r="CH94" s="56"/>
      <c r="CI94" s="57" t="s">
        <v>70</v>
      </c>
      <c r="CJ94" s="57" t="s">
        <v>257</v>
      </c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8" t="s">
        <v>71</v>
      </c>
      <c r="CW94" s="58" t="s">
        <v>72</v>
      </c>
      <c r="CX94" s="72" t="s">
        <v>53</v>
      </c>
    </row>
    <row r="95" spans="61:63" ht="13.5" thickBot="1">
      <c r="BI95" s="2"/>
      <c r="BJ95" s="2"/>
      <c r="BK95" s="2"/>
    </row>
    <row r="96" spans="5:86" ht="13.5" thickBot="1">
      <c r="E96" s="29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12" t="s">
        <v>229</v>
      </c>
      <c r="BI96" s="26">
        <f>BI79+BI78+BI77+BI76+BI75+BI74+BI69+BI64+BI63+BI61+BI60+BI59+BI57+BI56+BI55+BI54+BI53+BI49+BI48+BI47+BI46+BI45+BI44+BI43+BI39+BI38+BI37+BI36+BI35+BI33+BI34+BI22+BI19+BI17+BI16+BI15+BI14+BI13+BI12+BI11+BI7+BI5+BI4</f>
        <v>495.9999999999999</v>
      </c>
      <c r="BJ96" s="26">
        <f>BJ79+BJ78+BJ77+BJ76+BJ75+BJ74+BJ69+BJ64+BJ63+BJ61+BJ60+BJ59+BJ57+BJ56+BJ55+BJ54+BJ53+BJ49+BJ48+BJ47+BJ46+BJ45+BJ44+BJ43+BJ39+BJ38+BJ36+BJ37+BJ35+BJ34+BJ33+BJ22+BJ19+BJ17+BJ16+BJ15+BJ14+BJ13+BJ12+BJ11+BJ7+BJ5+BJ4</f>
        <v>98.9</v>
      </c>
      <c r="BK96" s="26">
        <f>BK79+BK78+BK77+BK76+BK75+BK74+BK69+BK64+BK63+BK61+BK60+BK59+BK57+BK56+BK55+BK54+BK53+BK49+BK48+BK47+BK46+BK45+BK44+BK43+BK39+BK38+BK37+BK36+BK35+BK34+BK33+BK22+BK19+BK17+BK16+BK15+BK14+BK13+BK12+BK11+BK7+BK5+BK4</f>
        <v>397.1</v>
      </c>
      <c r="BL96" s="26">
        <f>SUM(BL4:BL59)+SUM(BL33:BL82)+SUM(BL50:BL92)+SUM(BL41:BL91)+SUM(BL79:BL89)+SUM(BL85:BL94)</f>
        <v>1429.9</v>
      </c>
      <c r="BM96" s="26">
        <f>SUM(BM4:BM59)+SUM(BM33:BM82)+SUM(BM50:BM92)+SUM(BM41:BM91)+SUM(BM79:BM89)+SUM(BM85:BM94)</f>
        <v>-118.60000000000002</v>
      </c>
      <c r="BN96" s="26">
        <f>SUM(BN4:BN59)+SUM(BN33:BN82)+SUM(BN50:BN92)+SUM(BN41:BN91)+SUM(BN79:BN89)+SUM(BN85:BN94)</f>
        <v>1548.4999999999998</v>
      </c>
      <c r="BO96" s="26">
        <f>SUM(BO4:BO59)+SUM(BO33:BO82)+SUM(BO50:BO92)+SUM(BO41:BO91)+SUM(BO79:BO89)+SUM(BO85:BO94)</f>
        <v>-785.1000000000001</v>
      </c>
      <c r="BP96" s="26">
        <f>SUM(BP4:BP59)+SUM(BP33:BP82)+SUM(BP50:BP92)+SUM(BP41:BP91)+SUM(BP79:BP89)+SUM(BP85:BP94)</f>
        <v>881.9999999999999</v>
      </c>
      <c r="BQ96" s="26">
        <f>SUM(BQ4:BQ59)+SUM(BQ33:BQ82)+SUM(BQ50:BQ92)+SUM(BQ41:BQ91)+SUM(BQ79:BQ89)+SUM(BQ85:BQ94)</f>
        <v>-1667.1</v>
      </c>
      <c r="BR96" s="26">
        <f>SUM(BR4:BR59)+SUM(BR33:BR82)+SUM(BR50:BR92)+SUM(BR41:BR91)+SUM(BR79:BR89)+SUM(BR85:BR94)</f>
        <v>2834.3</v>
      </c>
      <c r="BS96" s="26">
        <f>SUM(BS4:BS59)+SUM(BS33:BS82)+SUM(BS50:BS92)+SUM(BS41:BS91)+SUM(BS79:BS89)+SUM(BS85:BS94)</f>
        <v>285.19999999999993</v>
      </c>
      <c r="BT96" s="26">
        <f>SUM(BT4:BT59)+SUM(BT33:BT82)+SUM(BT50:BT92)+SUM(BT41:BT91)+SUM(BT79:BT89)+SUM(BT85:BT94)</f>
        <v>2549.1</v>
      </c>
      <c r="BU96" s="26">
        <f>SUM(BU4:BU59)+SUM(BU33:BU82)+SUM(BU50:BU92)+SUM(BU41:BU91)+SUM(BU79:BU89)+SUM(BU85:BU94)</f>
        <v>-2049.6</v>
      </c>
      <c r="BV96" s="26">
        <f>SUM(BV4:BV59)+SUM(BV33:BV82)+SUM(BV50:BV92)+SUM(BV41:BV91)+SUM(BV79:BV89)+SUM(BV85:BV94)</f>
        <v>214.3</v>
      </c>
      <c r="BW96" s="26">
        <f>SUM(BW4:BW59)+SUM(BW33:BW82)+SUM(BW50:BW92)+SUM(BW41:BW91)+SUM(BW79:BW89)+SUM(BW85:BW94)</f>
        <v>-2263.9</v>
      </c>
      <c r="BX96" s="26">
        <f>SUM(BX4:BX59)+SUM(BX33:BX82)+SUM(BX50:BX92)+SUM(BX41:BX91)+SUM(BX79:BX89)+SUM(BX85:BX94)</f>
        <v>2990.3</v>
      </c>
      <c r="BY96" s="26">
        <f>SUM(BY4:BY59)+SUM(BY33:BY82)+SUM(BY50:BY92)+SUM(BY41:BY91)+SUM(BY79:BY89)+SUM(BY85:BY94)</f>
        <v>512.1</v>
      </c>
      <c r="BZ96" s="26">
        <f>SUM(BZ4:BZ59)+SUM(BZ33:BZ82)+SUM(BZ50:BZ92)+SUM(BZ41:BZ91)+SUM(BZ79:BZ89)+SUM(BZ85:BZ94)</f>
        <v>2478.2000000000003</v>
      </c>
      <c r="CA96" s="26">
        <f>SUM(CA4:CA59)+SUM(CA33:CA82)+SUM(CA50:CA92)+SUM(CA41:CA91)+SUM(CA79:CA89)+SUM(CA85:CA94)</f>
        <v>-1755.7000000000003</v>
      </c>
      <c r="CB96" s="26">
        <f>SUM(CB4:CB59)+SUM(CB33:CB82)+SUM(CB50:CB92)+SUM(CB41:CB91)+SUM(CB79:CB89)+SUM(CB85:CB94)</f>
        <v>210.40000000000003</v>
      </c>
      <c r="CC96" s="26">
        <f>SUM(CC4:CC59)+SUM(CC33:CC82)+SUM(CC50:CC92)+SUM(CC41:CC91)+SUM(CC79:CC89)+SUM(CC85:CC94)</f>
        <v>-1966.1000000000001</v>
      </c>
      <c r="CD96" s="26">
        <f>SUM(CD4:CD59)+SUM(CD33:CD82)+SUM(CD50:CD92)+SUM(CD41:CD91)+SUM(CD79:CD89)+SUM(CD85:CD94)</f>
        <v>2694.3</v>
      </c>
      <c r="CE96" s="26">
        <f>SUM(CE4:CE59)+SUM(CE33:CE82)+SUM(CE50:CE92)+SUM(CE41:CE91)+SUM(CE79:CE89)+SUM(CE85:CE94)</f>
        <v>517.8</v>
      </c>
      <c r="CF96" s="26">
        <f>BJ96/BI96*100</f>
        <v>19.939516129032263</v>
      </c>
      <c r="CH96" s="33">
        <f>SUM(CH4:CH89)</f>
        <v>-0.9000000000000057</v>
      </c>
    </row>
    <row r="97" spans="62:84" ht="12.75">
      <c r="BJ97" s="28">
        <f>BJ96/BI96</f>
        <v>0.19939516129032264</v>
      </c>
      <c r="BK97" s="28">
        <f>BK96/BI96</f>
        <v>0.8006048387096777</v>
      </c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</row>
    <row r="98" spans="2:87" ht="12.75">
      <c r="B98" s="3"/>
      <c r="CI98" s="47"/>
    </row>
    <row r="99" ht="12.75">
      <c r="B99" s="4"/>
    </row>
    <row r="100" ht="12.75"/>
    <row r="109" spans="2:63" ht="12.75">
      <c r="B109" s="2" t="s">
        <v>230</v>
      </c>
      <c r="BI109" s="2"/>
      <c r="BJ109" s="2"/>
      <c r="BK109" s="2"/>
    </row>
  </sheetData>
  <sheetProtection/>
  <mergeCells count="5">
    <mergeCell ref="A3:CX3"/>
    <mergeCell ref="A18:CX18"/>
    <mergeCell ref="A41:CX41"/>
    <mergeCell ref="A50:CX50"/>
    <mergeCell ref="A71:CX71"/>
  </mergeCells>
  <hyperlinks>
    <hyperlink ref="B22" r:id="rId1" display="M@llyuss@, Ольга"/>
    <hyperlink ref="B76" r:id="rId2" display="Zlat@, Настя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Крупяной двор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Rock Solid</cp:lastModifiedBy>
  <dcterms:created xsi:type="dcterms:W3CDTF">2009-05-19T05:23:09Z</dcterms:created>
  <dcterms:modified xsi:type="dcterms:W3CDTF">2011-05-10T06:50:05Z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