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10" activeTab="0"/>
  </bookViews>
  <sheets>
    <sheet name="общ.тариф 09" sheetId="1" r:id="rId1"/>
  </sheets>
  <definedNames/>
  <calcPr fullCalcOnLoad="1"/>
</workbook>
</file>

<file path=xl/sharedStrings.xml><?xml version="1.0" encoding="utf-8"?>
<sst xmlns="http://schemas.openxmlformats.org/spreadsheetml/2006/main" count="201" uniqueCount="136">
  <si>
    <t>Аварийно-ремонтное обслуживание</t>
  </si>
  <si>
    <t>Уборка земельного участка, входящего в состав общего имущества дома</t>
  </si>
  <si>
    <t>Перечень всех работ и услуг по содержанию и ремонту общежитий МКП г. Новосибирска "Жилищно-коммунальное хозяйство"  и их стоимость на 2009 год</t>
  </si>
  <si>
    <t>влажное подметание лестничных площадок и маршей</t>
  </si>
  <si>
    <t>5 раз в неделю</t>
  </si>
  <si>
    <t>мытье лестничных площадок и маршей</t>
  </si>
  <si>
    <t>2 раза в месяц</t>
  </si>
  <si>
    <t>мытье окон</t>
  </si>
  <si>
    <t>2 раза в год</t>
  </si>
  <si>
    <t>1 раз в неделю</t>
  </si>
  <si>
    <t>холодный период</t>
  </si>
  <si>
    <t>очистка от наледи и льда крышек люков и пожарных колодцев</t>
  </si>
  <si>
    <t>протирка указателей</t>
  </si>
  <si>
    <t>теплый период</t>
  </si>
  <si>
    <t>уборка газонов</t>
  </si>
  <si>
    <t>уборка контейнерной площадки</t>
  </si>
  <si>
    <t>I</t>
  </si>
  <si>
    <t>СОДЕРЖАНИЕ ОБЩЕГО ИМУЩЕСТВА ДОМА</t>
  </si>
  <si>
    <t>Обслуживание мусоропроводов</t>
  </si>
  <si>
    <t>II</t>
  </si>
  <si>
    <r>
      <t xml:space="preserve">Стоимость работ и услуг в </t>
    </r>
    <r>
      <rPr>
        <b/>
        <u val="single"/>
        <sz val="11"/>
        <color indexed="8"/>
        <rFont val="Calibri"/>
        <family val="2"/>
      </rPr>
      <t>год</t>
    </r>
    <r>
      <rPr>
        <b/>
        <u val="single"/>
        <sz val="11"/>
        <color indexed="8"/>
        <rFont val="Calibri"/>
        <family val="2"/>
      </rPr>
      <t>,</t>
    </r>
    <r>
      <rPr>
        <sz val="11"/>
        <color theme="1"/>
        <rFont val="Calibri"/>
        <family val="2"/>
      </rPr>
      <t xml:space="preserve"> руб.</t>
    </r>
  </si>
  <si>
    <t>Цена работ и услуг на 1 кв.м. площади помещений в месяц, руб.</t>
  </si>
  <si>
    <t>Условия выполнения работ, оказания услуг</t>
  </si>
  <si>
    <t>Механизированная уборка  дворовой территории</t>
  </si>
  <si>
    <t>подметание территории</t>
  </si>
  <si>
    <t>сдвигание свежевыпавшего снега в дни сильных снегопадов</t>
  </si>
  <si>
    <t>посыпка территории пескосмесью</t>
  </si>
  <si>
    <t>очистка участков территории от снега и наледи при механизированной уборке</t>
  </si>
  <si>
    <t>очистка контейнерной площадки</t>
  </si>
  <si>
    <t>сметание снега со ступеней и площадки перед входом в подъезд</t>
  </si>
  <si>
    <t>подметание территории с дни без осадков или в дни с осадками до 2 см</t>
  </si>
  <si>
    <t>частичная уборка территории в дни с осадками более 2 см</t>
  </si>
  <si>
    <t>подметание ступеней и площадок перед входом в подъезд</t>
  </si>
  <si>
    <t xml:space="preserve">уборка приямков </t>
  </si>
  <si>
    <t xml:space="preserve"> в дни гололеда не менее 1 раза в день</t>
  </si>
  <si>
    <t>6 раз в холодный период</t>
  </si>
  <si>
    <t>2 раза за период</t>
  </si>
  <si>
    <t>1 раз в месяц</t>
  </si>
  <si>
    <t>4.1.</t>
  </si>
  <si>
    <t>4.2.</t>
  </si>
  <si>
    <t xml:space="preserve">влажная протирка  подоконников, отопительных приборов, </t>
  </si>
  <si>
    <t>уборка площадки перед домом</t>
  </si>
  <si>
    <t>1 раз в год</t>
  </si>
  <si>
    <t>круглосуточно на системах водоснабжения, водоотведния, теплоснабжения и энергообеспечения</t>
  </si>
  <si>
    <t>по мере необходимости (1 раз в неделю)</t>
  </si>
  <si>
    <t>влажная протирка стен, дверей, оконных ограждений, перил, чердачных лестниц, плафонов, почтовых ящикв, шкафов для электросчитков и слаботочных устройств, обметание пыли с потолков</t>
  </si>
  <si>
    <t>МИНИМАЛЬНЫЙ</t>
  </si>
  <si>
    <t>Характеристика МКД</t>
  </si>
  <si>
    <t>Количество подъездов</t>
  </si>
  <si>
    <t>Техническое обслуживание внутридомового инженерного оборудования</t>
  </si>
  <si>
    <t>Техническое обслуживание конструктивных элементов зданий</t>
  </si>
  <si>
    <t>Дератизация, дезинсекция</t>
  </si>
  <si>
    <t>дератизация - 1 раз в квартал, дезинсекция - 2 раза в год</t>
  </si>
  <si>
    <t>УПРАВЛЕНИЕ МНОГОКВАРТИРНЫМ ДОМОМ</t>
  </si>
  <si>
    <t>4.3.</t>
  </si>
  <si>
    <t>4.4.</t>
  </si>
  <si>
    <t>4.5.</t>
  </si>
  <si>
    <t>4.6.</t>
  </si>
  <si>
    <t>5.1.</t>
  </si>
  <si>
    <t>5.1.1.</t>
  </si>
  <si>
    <t>5.1.2.</t>
  </si>
  <si>
    <t>5.1.3.</t>
  </si>
  <si>
    <t>5.1.4.</t>
  </si>
  <si>
    <t>5.1.5.</t>
  </si>
  <si>
    <t>5.1.6.</t>
  </si>
  <si>
    <t>5.1.7.</t>
  </si>
  <si>
    <t>5.1.8.</t>
  </si>
  <si>
    <t>5.2.</t>
  </si>
  <si>
    <t>5.2.1.</t>
  </si>
  <si>
    <t>5.2.2.</t>
  </si>
  <si>
    <t>5.2.3.</t>
  </si>
  <si>
    <t>5.2.4.</t>
  </si>
  <si>
    <t>5.2.5.</t>
  </si>
  <si>
    <t>5.2.6.</t>
  </si>
  <si>
    <t>5.2.7.</t>
  </si>
  <si>
    <t xml:space="preserve">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риему заявок от населения и функций, связанных с регистрацией граждан и др. </t>
  </si>
  <si>
    <t>Общая площадь помещений собственников</t>
  </si>
  <si>
    <t>Перечень обязательных видов работ и услуг по содержанию и ремонту общего имущества  дома</t>
  </si>
  <si>
    <t xml:space="preserve">комментарии по установлению стоимости работ и услуг </t>
  </si>
  <si>
    <t xml:space="preserve">Стоимость  механизированной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</si>
  <si>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 xml:space="preserve">Стоимость  услуг по дератизации и дезинсекции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</si>
  <si>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9-ти этажный крупнопанельный блочный многоквартирный дом  (от 10 до 30 лет эксплуатации)</t>
  </si>
  <si>
    <t>Проведение технических осмотров, профилактического  ремонта, устранение незначительных неисправностей в конструктивных элементах здания, смена и восстановление разбитых стекол;  ремонт и укрепление окон и дверей; очистка кровли от мусора, грязи, снега, наледи, снежных шапок и  сосулек и  т.д.</t>
  </si>
  <si>
    <t>профилактический осмотр мусоропроводов</t>
  </si>
  <si>
    <t>удаление мусора из мусороприемных камер</t>
  </si>
  <si>
    <t>уборка загрузочных клапанов</t>
  </si>
  <si>
    <t>влажное подметание пола мусороприемных камер</t>
  </si>
  <si>
    <t>уборка стен мусороприемных камер</t>
  </si>
  <si>
    <t>мойка сменных мусоросборников</t>
  </si>
  <si>
    <t>дезинфекция всех элементов ствола мусоропровода</t>
  </si>
  <si>
    <t>дезинфекция мусоросборников</t>
  </si>
  <si>
    <t>устранение засора и мойка нижней части ствола и шибера мусоропровода</t>
  </si>
  <si>
    <t>мытье ствола - 1 раз в месяц; устранение засора - по мере необходимости</t>
  </si>
  <si>
    <t>Санитарное содержание лестничных клеток</t>
  </si>
  <si>
    <r>
      <t>Проведение технических осмотров, профилактического  ремонта и устранение незначительных неисправностей в системах отопления, водоснабжения, водоотведения, электроснабжения, а также: ремонт, регулировка, наладка и испытание систем центрального отопления; промывка, опрессовка, консервация и расконсервация системы центрального ото</t>
    </r>
    <r>
      <rPr>
        <sz val="10"/>
        <color indexed="8"/>
        <rFont val="Calibri"/>
        <family val="2"/>
      </rPr>
      <t>пления;</t>
    </r>
    <r>
      <rPr>
        <sz val="10"/>
        <color indexed="8"/>
        <rFont val="Calibri"/>
        <family val="2"/>
      </rPr>
      <t xml:space="preserve"> укрепление трубопроводов, мелкий  ремонт изоляции, проверка исправности канализационных вытяжек и устранение причин при обнаружении их неисправности и т.д.</t>
    </r>
  </si>
  <si>
    <t>нижние три этажа и места перед загрузочными клапанами - 5 раз в неделю, выше третьего этажа - 2 раза в неделю</t>
  </si>
  <si>
    <t>мытье полв кабины лифтов</t>
  </si>
  <si>
    <t>влажная протирка стен, дверей, потолков и пллафонов кабины лифта</t>
  </si>
  <si>
    <t>4.7.</t>
  </si>
  <si>
    <t>4.8.</t>
  </si>
  <si>
    <t>асфальт  1 класса - 1 раз в двое суток, асфальт 2 и 3 класса - 1 раз в сутки</t>
  </si>
  <si>
    <t>асфальт 1, 2 и 3 класса - 1 раз в сутки в дни сильных снегопадов</t>
  </si>
  <si>
    <t xml:space="preserve">асфальт  1, 2 и 3 класса - 50 % территории  1 раз в двое суток </t>
  </si>
  <si>
    <t>9-ти этажный кирпичный многоквартирный дом  (от 10 до 30 лет эксплуатации)</t>
  </si>
  <si>
    <t>Стоимость услуги по управлению многоквартирным домом  учтена в размере 10% от общей стоимости работ и услуг по содержанию и ремонту общего имущества в многоквартирном доме. При  включении в перечень работ и услуг текущего и (или) капитального ремонта стоимость услуги по управлению многоквартирным домом учитывается  в размере 10% от общей  стоимости работ по содержанию, текущему  и (или) капитальному ремонту общего имущества в многоквартирном доме</t>
  </si>
  <si>
    <t>Размер платы за 1 кв.м. площади помещений в месяц, руб.</t>
  </si>
  <si>
    <t>Минимальный перечень экономически обоснованной стоимости обязательных работ и услуг по содержанию и ремонту общего имущества в типовом многоквартирном доме на 2012 год (без учета текущего и капитального ремонта, стоимость  работ которых определяется в соответствии с локальным сметным расчетом)</t>
  </si>
  <si>
    <t>асфальт  1 класса, асфальт и грунт 2 класса - 1 раз в двое суток, асфальт 3 класса - 1 раз в сутки</t>
  </si>
  <si>
    <t>1 раз в двое суток</t>
  </si>
  <si>
    <t>4 раза в неделю</t>
  </si>
  <si>
    <t>Сбор, вывоз и утилизация крупногабаритных бытовых отходов</t>
  </si>
  <si>
    <t>Сбор, вывоз и утилизация твердых бытовых отходов</t>
  </si>
  <si>
    <t>не реже одного раза в сутки</t>
  </si>
  <si>
    <t>Обслуживание  лифтов</t>
  </si>
  <si>
    <t>ежемесячно, согласно договору со специализированной организацией</t>
  </si>
  <si>
    <r>
      <t xml:space="preserve">Техническое обслуживание общедомовых приборов учета </t>
    </r>
    <r>
      <rPr>
        <sz val="11"/>
        <color indexed="8"/>
        <rFont val="Calibri"/>
        <family val="2"/>
      </rPr>
      <t>(тепловая энергия, горячее и холодное вводоснабжение)</t>
    </r>
  </si>
  <si>
    <t>12.1.</t>
  </si>
  <si>
    <t>12.2.</t>
  </si>
  <si>
    <t>12.3.</t>
  </si>
  <si>
    <t>12.4.</t>
  </si>
  <si>
    <t>12.5.</t>
  </si>
  <si>
    <t>12.6.</t>
  </si>
  <si>
    <t>12.7.</t>
  </si>
  <si>
    <t>12.8.</t>
  </si>
  <si>
    <t>12.9.</t>
  </si>
  <si>
    <t>Стоимость  уборки помещений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лестничных клеток, принятая в расчете составлет 820,0 кв.м. Численность уборщиц помещений на указанную уборочную площадь составляет 1,0 ед. Заработная плата уборщиц помещений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уборщицы при выполнении полного объема работ на 1 ед. нормативной численности составляет 8272,05 рублей в месяц. Справочно: При увеличении заработной платы уборщиц на 10% стоимость услуги "уборка помещений" увеличивается на 9,8%. Также при увеличении уборочной площади лестничных клеток увеличивается нормативная численность уборщиц и, следовательно, увеличивается стоимость данной услуги.</t>
  </si>
  <si>
    <t>Стоимость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дворовой территории принятая в расчете составляет: асфальт 1 класса - 120 кв.м., асфальт 2 класса - 300 кв.м., асфальт 3 класса - 1790 кв.м., грунт 2 класса - 90 кв.м., газоны - 3200 кв.м. Численность дворников дворовой территори на указанную уборочную площадь составляет 1,0 ед. Заработная плата дворников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дворника при выполнении полного объема работ на 1 ед. нормативной численности составляет 8272,05 рублей в месяц. Справочно:  При увеличении заработной платы дворника на 10% стоимость услуги "уборка дворовой территории" увеличивается на 9,2%. Также при увеличении уборочной площади дворовой территории увеличивается нормативная численность дворников и, следовательно, увеличивается стоимость данной услуги.</t>
  </si>
  <si>
    <t xml:space="preserve">Стоимость  услуг по обслуживанию лифтов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</si>
  <si>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 xml:space="preserve">Стоимость  услуг по обслуживанию общедомовых приборов учета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</si>
  <si>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 xml:space="preserve">Стоимость  услуги "обслуживание мусоропроводов"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Расчет нормативной численности мусоропроводчиков рассчитывался с учетом количества проживающих - 490 чел. и расположением  мусорокамеры на первом этаже дома. Численность уборщиков мусоропроводов при данных условиях составляет 1,0 ед.  Заработная плата уборщиков мусоропроводов принята из расчета размера должностного оклада, определенного исходя из минимальной тарифной ставки рабочего первого разряда для предпритий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уборщика мусоропроводов при выполнении полного объема работ на 1 ед. нормативной численности составляет 8272,05 рублей в месяц. Справочно: При увеличении заработной платы уборщика мусоропроводов на 10% стоимость услуги "обслуживание мусоропроводов" увеличивается на 9,9%. </t>
  </si>
  <si>
    <t xml:space="preserve">Стоимость  услуг по сбору, вывозу и утилизации твердых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</si>
  <si>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 xml:space="preserve">Стоимость  услуг по сбору, вывозу и утилизации крупногабаритных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</si>
  <si>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 xml:space="preserve">ВСЕГО управление многоквартирным домом и содержание общего имущества в многоквартирном доме </t>
  </si>
  <si>
    <t>ИТОГО  содержание общего имущества в многоквартирном доме</t>
  </si>
  <si>
    <r>
      <t xml:space="preserve">Для выполнения работ по техническому обслуживанию внутридомового инженерного оборудования  в расчете для указанных домов учтены следующие работники: </t>
    </r>
    <r>
      <rPr>
        <b/>
        <u val="single"/>
        <sz val="11"/>
        <color indexed="8"/>
        <rFont val="Calibri"/>
        <family val="2"/>
      </rPr>
      <t>в кирпичных домах - 0,329 ед.</t>
    </r>
    <r>
      <rPr>
        <sz val="11"/>
        <color indexed="8"/>
        <rFont val="Calibri"/>
        <family val="2"/>
      </rPr>
      <t xml:space="preserve"> , в том числе:  слесарь-сантехник - 0,287 ед., электромонтер - 0,042 ед., </t>
    </r>
    <r>
      <rPr>
        <b/>
        <u val="single"/>
        <sz val="11"/>
        <color indexed="8"/>
        <rFont val="Calibri"/>
        <family val="2"/>
      </rPr>
      <t>в крупнопанельных  блочных домах - 0,394 ед.</t>
    </r>
    <r>
      <rPr>
        <sz val="11"/>
        <color indexed="8"/>
        <rFont val="Calibri"/>
        <family val="2"/>
      </rPr>
      <t xml:space="preserve">, в том числе: слесарь-сантехник - 0,344 ед., электромонтер - 0,050 ед.  Заработная платы данных работников определена исходя из заработной платы  на 1 ед. - норму по начислению в размере - 12691,98 рублей в месяц </t>
    </r>
  </si>
  <si>
    <r>
      <t xml:space="preserve">Для выполнения работ по техническому обслуживанию конструктивных элементов здания в расчете для указанных домов были учтены следующие работники:  </t>
    </r>
    <r>
      <rPr>
        <b/>
        <u val="single"/>
        <sz val="11"/>
        <color indexed="8"/>
        <rFont val="Calibri"/>
        <family val="2"/>
      </rPr>
      <t>- в кирпичных домах - 0,387 ед.,</t>
    </r>
    <r>
      <rPr>
        <sz val="11"/>
        <color indexed="8"/>
        <rFont val="Calibri"/>
        <family val="2"/>
      </rPr>
      <t xml:space="preserve"> из них: кровельщик - 0,041 ед., маляр - 0,078 ед., плотник - 0,116 ед., штукатур - 0,075 ед., подсобный рабочий - 0,015 ед.электрогазосварщик - 0,062 ед </t>
    </r>
    <r>
      <rPr>
        <b/>
        <u val="single"/>
        <sz val="11"/>
        <color indexed="8"/>
        <rFont val="Calibri"/>
        <family val="2"/>
      </rPr>
      <t>- в крупнопанельных блочных домах - 0,279 ед.,</t>
    </r>
    <r>
      <rPr>
        <sz val="11"/>
        <color indexed="8"/>
        <rFont val="Calibri"/>
        <family val="2"/>
      </rPr>
      <t xml:space="preserve"> из них: кровельщик - 0,049 ед., маляр - 0,104 ед., плотник - 0,025 ед., штукатур - 0,008 ед., подсобный рабочий - 0,019 ед., электрогазосварщик - 0,074 ед. Заработная платы данных работников определена исходя из заработной платы  на 1 ед. - норму по начислению в размере - 12691,98 рублей в месяц.При наличии объема работ можно предусмотреть  следующих работников: изолировщик на гидроизоляции (в панельных домах), каменщик, бетонщик, монтажник по монтажу стальных и железобетонных конструкций (в панельных домах), облицовщик-плиточник, облицовщик синтетическими материалами, слесарь строительный, стекольщик, столяр строительный, что увеличит стоимость работ по техническому обслуживанмию КЭЗ и увеличит размер платы за содержание общего имущества.       </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</si>
</sst>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00000"/>
    <numFmt numFmtId="168" formatCode="0.00000"/>
    <numFmt numFmtId="169" formatCode="0.0000000"/>
    <numFmt numFmtId="170" formatCode="0.00000000"/>
    <numFmt numFmtId="171" formatCode="0.000000000"/>
    <numFmt numFmtId="172" formatCode="0.0000000000"/>
    <numFmt numFmtId="173" formatCode="_-* #,##0.000_р_._-;\-* #,##0.000_р_._-;_-* &quot;-&quot;??_р_._-;_-@_-"/>
    <numFmt numFmtId="174" formatCode="_-* #,##0.0_р_._-;\-* #,##0.0_р_._-;_-* &quot;-&quot;??_р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7">
    <font>
      <sz val="11"/>
      <color theme="1"/>
      <name val="Calibri"/>
      <family val="2"/>
    </font>
    <font>
      <sz val="11"/>
      <color indexed="8"/>
      <name val="Calibri"/>
      <family val="2"/>
    </font>
    <font>
      <b/>
      <sz val="11"/>
      <color indexed="8"/>
      <name val="Calibri"/>
      <family val="2"/>
    </font>
    <font>
      <b/>
      <sz val="14"/>
      <color indexed="8"/>
      <name val="Calibri"/>
      <family val="2"/>
    </font>
    <font>
      <b/>
      <u val="single"/>
      <sz val="11"/>
      <color indexed="8"/>
      <name val="Calibri"/>
      <family val="2"/>
    </font>
    <font>
      <sz val="9"/>
      <color indexed="8"/>
      <name val="Calibri"/>
      <family val="2"/>
    </font>
    <font>
      <sz val="11"/>
      <color indexed="10"/>
      <name val="Calibri"/>
      <family val="2"/>
    </font>
    <font>
      <b/>
      <sz val="11"/>
      <color indexed="10"/>
      <name val="Calibri"/>
      <family val="2"/>
    </font>
    <font>
      <u val="single"/>
      <sz val="11"/>
      <color indexed="12"/>
      <name val="Calibri"/>
      <family val="2"/>
    </font>
    <font>
      <u val="single"/>
      <sz val="11"/>
      <color indexed="36"/>
      <name val="Calibri"/>
      <family val="2"/>
    </font>
    <font>
      <b/>
      <sz val="13"/>
      <color indexed="10"/>
      <name val="Calibri"/>
      <family val="2"/>
    </font>
    <font>
      <b/>
      <sz val="13"/>
      <color indexed="8"/>
      <name val="Calibri"/>
      <family val="2"/>
    </font>
    <font>
      <b/>
      <i/>
      <sz val="11"/>
      <color indexed="8"/>
      <name val="Calibri"/>
      <family val="2"/>
    </font>
    <font>
      <sz val="10"/>
      <color indexed="8"/>
      <name val="Calibri"/>
      <family val="2"/>
    </font>
    <font>
      <b/>
      <sz val="1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3"/>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87">
    <xf numFmtId="0" fontId="0" fillId="0" borderId="0" xfId="0" applyFont="1" applyAlignment="1">
      <alignment/>
    </xf>
    <xf numFmtId="0" fontId="0" fillId="0" borderId="0" xfId="0" applyFill="1" applyAlignment="1">
      <alignment/>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6" fillId="0" borderId="0" xfId="0" applyFont="1" applyFill="1" applyAlignment="1">
      <alignment/>
    </xf>
    <xf numFmtId="2" fontId="6" fillId="0" borderId="10" xfId="0" applyNumberFormat="1" applyFont="1" applyFill="1" applyBorder="1" applyAlignment="1">
      <alignment horizontal="center"/>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xf>
    <xf numFmtId="0" fontId="6" fillId="0" borderId="0" xfId="0" applyFont="1" applyFill="1" applyAlignment="1">
      <alignment/>
    </xf>
    <xf numFmtId="0" fontId="12" fillId="0" borderId="10" xfId="0" applyFont="1" applyFill="1" applyBorder="1" applyAlignment="1">
      <alignment horizontal="center" vertical="center" wrapText="1"/>
    </xf>
    <xf numFmtId="2" fontId="1" fillId="0" borderId="10" xfId="0" applyNumberFormat="1" applyFont="1" applyFill="1" applyBorder="1" applyAlignment="1">
      <alignment horizontal="center" wrapText="1"/>
    </xf>
    <xf numFmtId="2" fontId="2"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2" fontId="2" fillId="0" borderId="10" xfId="0" applyNumberFormat="1" applyFont="1" applyFill="1" applyBorder="1" applyAlignment="1">
      <alignment horizontal="center" wrapText="1"/>
    </xf>
    <xf numFmtId="2" fontId="0" fillId="0" borderId="10" xfId="0" applyNumberFormat="1" applyFont="1" applyFill="1" applyBorder="1" applyAlignment="1">
      <alignment horizontal="center" vertical="center" wrapText="1"/>
    </xf>
    <xf numFmtId="0" fontId="36" fillId="0" borderId="0" xfId="0" applyFont="1" applyFill="1" applyAlignment="1">
      <alignment/>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6" fillId="0" borderId="10" xfId="0" applyFont="1" applyFill="1" applyBorder="1" applyAlignment="1">
      <alignment horizontal="center"/>
    </xf>
    <xf numFmtId="2" fontId="36" fillId="0" borderId="10" xfId="0" applyNumberFormat="1" applyFont="1" applyFill="1" applyBorder="1" applyAlignment="1">
      <alignment horizontal="center" vertical="center" wrapText="1"/>
    </xf>
    <xf numFmtId="0" fontId="10" fillId="0" borderId="0" xfId="0" applyFont="1" applyFill="1" applyAlignment="1">
      <alignment/>
    </xf>
    <xf numFmtId="0" fontId="7" fillId="0" borderId="0" xfId="0" applyFont="1" applyFill="1" applyAlignment="1">
      <alignment/>
    </xf>
    <xf numFmtId="0" fontId="0" fillId="0" borderId="10" xfId="0" applyFont="1" applyFill="1" applyBorder="1" applyAlignment="1">
      <alignment horizontal="center"/>
    </xf>
    <xf numFmtId="2" fontId="0" fillId="0" borderId="10" xfId="0" applyNumberFormat="1"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center"/>
    </xf>
    <xf numFmtId="0" fontId="0" fillId="0" borderId="10" xfId="0" applyFont="1" applyFill="1" applyBorder="1" applyAlignment="1">
      <alignment horizontal="center" vertical="center" wrapText="1"/>
    </xf>
    <xf numFmtId="165" fontId="0" fillId="0" borderId="10" xfId="0" applyNumberFormat="1" applyFont="1" applyFill="1" applyBorder="1" applyAlignment="1">
      <alignment horizontal="center" wrapText="1"/>
    </xf>
    <xf numFmtId="0" fontId="13"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13" fillId="0" borderId="10" xfId="0" applyFont="1" applyFill="1" applyBorder="1" applyAlignment="1">
      <alignment horizontal="center" vertical="center" wrapText="1"/>
    </xf>
    <xf numFmtId="2" fontId="11" fillId="0" borderId="10" xfId="0" applyNumberFormat="1" applyFont="1" applyFill="1" applyBorder="1" applyAlignment="1">
      <alignment horizontal="center"/>
    </xf>
    <xf numFmtId="0" fontId="0" fillId="0" borderId="10" xfId="0" applyFill="1" applyBorder="1" applyAlignment="1">
      <alignment vertical="center" wrapText="1"/>
    </xf>
    <xf numFmtId="0" fontId="4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0" xfId="0" applyFill="1" applyAlignment="1">
      <alignment/>
    </xf>
    <xf numFmtId="0" fontId="0" fillId="0" borderId="10" xfId="0" applyFont="1" applyFill="1" applyBorder="1" applyAlignment="1">
      <alignment horizontal="center" vertical="center" wrapText="1"/>
    </xf>
    <xf numFmtId="0" fontId="0" fillId="0" borderId="12" xfId="0" applyFill="1" applyBorder="1" applyAlignment="1">
      <alignment horizontal="center" vertical="center"/>
    </xf>
    <xf numFmtId="0" fontId="36" fillId="0" borderId="13" xfId="0" applyFont="1" applyFill="1" applyBorder="1" applyAlignment="1">
      <alignment horizontal="center"/>
    </xf>
    <xf numFmtId="0" fontId="36" fillId="0" borderId="10" xfId="0" applyFont="1" applyFill="1" applyBorder="1" applyAlignment="1">
      <alignment horizontal="center" vertical="center" wrapText="1"/>
    </xf>
    <xf numFmtId="0" fontId="0" fillId="0" borderId="10" xfId="0" applyFill="1" applyBorder="1" applyAlignment="1">
      <alignment horizontal="center" wrapText="1"/>
    </xf>
    <xf numFmtId="2" fontId="11" fillId="0" borderId="10" xfId="0" applyNumberFormat="1" applyFont="1" applyFill="1" applyBorder="1" applyAlignment="1">
      <alignment horizontal="center" vertical="center" wrapText="1"/>
    </xf>
    <xf numFmtId="2" fontId="4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Border="1" applyAlignment="1">
      <alignment horizontal="center"/>
    </xf>
    <xf numFmtId="0" fontId="0" fillId="0" borderId="13" xfId="0" applyBorder="1" applyAlignment="1">
      <alignment horizontal="center"/>
    </xf>
    <xf numFmtId="0" fontId="11" fillId="0" borderId="10" xfId="0" applyFont="1" applyFill="1" applyBorder="1" applyAlignment="1">
      <alignment horizontal="center" vertical="center"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ont="1" applyFill="1" applyBorder="1" applyAlignment="1">
      <alignment horizontal="center" vertical="center" wrapText="1"/>
    </xf>
    <xf numFmtId="0" fontId="0" fillId="0" borderId="10" xfId="0" applyFill="1" applyBorder="1" applyAlignment="1">
      <alignment vertical="center" wrapText="1"/>
    </xf>
    <xf numFmtId="0" fontId="2" fillId="0" borderId="15"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36"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Fill="1" applyBorder="1" applyAlignment="1">
      <alignment horizontal="center" vertical="center" wrapText="1"/>
    </xf>
    <xf numFmtId="165" fontId="1"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2" fillId="0" borderId="16" xfId="0" applyFont="1" applyFill="1" applyBorder="1" applyAlignment="1">
      <alignment horizontal="center" vertical="center" wrapText="1"/>
    </xf>
    <xf numFmtId="0" fontId="36" fillId="0" borderId="17" xfId="0" applyFont="1" applyFill="1" applyBorder="1" applyAlignment="1">
      <alignment horizontal="center" vertical="center"/>
    </xf>
    <xf numFmtId="0" fontId="0" fillId="0" borderId="18" xfId="0" applyBorder="1" applyAlignment="1">
      <alignment horizontal="center" vertical="center"/>
    </xf>
    <xf numFmtId="0" fontId="1" fillId="0" borderId="16" xfId="0" applyFont="1" applyFill="1" applyBorder="1" applyAlignment="1">
      <alignment horizontal="center" vertical="center" wrapText="1"/>
    </xf>
    <xf numFmtId="0" fontId="0" fillId="0" borderId="17" xfId="0" applyFill="1" applyBorder="1" applyAlignment="1">
      <alignment horizontal="center" vertical="center"/>
    </xf>
    <xf numFmtId="0" fontId="14" fillId="0" borderId="11"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0" fillId="0" borderId="10" xfId="0" applyFont="1" applyFill="1" applyBorder="1" applyAlignment="1">
      <alignment horizontal="center"/>
    </xf>
    <xf numFmtId="0" fontId="0"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10" xfId="0" applyBorder="1" applyAlignment="1">
      <alignment/>
    </xf>
    <xf numFmtId="165" fontId="1" fillId="0" borderId="16" xfId="0" applyNumberFormat="1" applyFont="1" applyFill="1" applyBorder="1" applyAlignment="1">
      <alignment horizontal="center" vertical="center" wrapText="1"/>
    </xf>
    <xf numFmtId="2" fontId="11" fillId="0" borderId="19"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9"/>
  <sheetViews>
    <sheetView tabSelected="1" zoomScale="70" zoomScaleNormal="70" zoomScalePageLayoutView="0" workbookViewId="0" topLeftCell="A1">
      <pane xSplit="2" ySplit="3" topLeftCell="E46" activePane="bottomRight" state="frozen"/>
      <selection pane="topLeft" activeCell="A1" sqref="A1"/>
      <selection pane="topRight" activeCell="D1" sqref="D1"/>
      <selection pane="bottomLeft" activeCell="A4" sqref="A4"/>
      <selection pane="bottomRight" activeCell="J57" sqref="J57"/>
    </sheetView>
  </sheetViews>
  <sheetFormatPr defaultColWidth="9.140625" defaultRowHeight="15"/>
  <cols>
    <col min="1" max="1" width="5.57421875" style="24" customWidth="1"/>
    <col min="2" max="2" width="30.28125" style="1" customWidth="1"/>
    <col min="3" max="3" width="56.8515625" style="1" customWidth="1"/>
    <col min="4" max="4" width="14.8515625" style="15" customWidth="1"/>
    <col min="5" max="6" width="16.00390625" style="1" customWidth="1"/>
    <col min="7" max="7" width="56.140625" style="1" customWidth="1"/>
    <col min="8" max="8" width="18.00390625" style="1" customWidth="1"/>
    <col min="9" max="10" width="16.00390625" style="1" customWidth="1"/>
    <col min="11" max="11" width="110.140625" style="1" customWidth="1"/>
    <col min="12" max="16384" width="9.140625" style="1" customWidth="1"/>
  </cols>
  <sheetData>
    <row r="1" ht="26.25" customHeight="1" hidden="1">
      <c r="B1" s="12" t="s">
        <v>2</v>
      </c>
    </row>
    <row r="2" spans="1:11" ht="53.25" customHeight="1">
      <c r="A2" s="73" t="s">
        <v>106</v>
      </c>
      <c r="B2" s="73"/>
      <c r="C2" s="73"/>
      <c r="D2" s="73"/>
      <c r="E2" s="73"/>
      <c r="F2" s="73"/>
      <c r="G2" s="73"/>
      <c r="H2" s="73"/>
      <c r="I2" s="73"/>
      <c r="J2" s="73"/>
      <c r="K2" s="38"/>
    </row>
    <row r="3" spans="1:11" s="4" customFormat="1" ht="24.75" customHeight="1">
      <c r="A3" s="59" t="s">
        <v>46</v>
      </c>
      <c r="B3" s="51"/>
      <c r="C3" s="51"/>
      <c r="D3" s="51"/>
      <c r="E3" s="51"/>
      <c r="F3" s="51"/>
      <c r="G3" s="51"/>
      <c r="H3" s="51"/>
      <c r="I3" s="51"/>
      <c r="J3" s="84"/>
      <c r="K3" s="76" t="s">
        <v>78</v>
      </c>
    </row>
    <row r="4" spans="1:11" s="4" customFormat="1" ht="33.75" customHeight="1">
      <c r="A4" s="81" t="s">
        <v>47</v>
      </c>
      <c r="B4" s="52"/>
      <c r="C4" s="68" t="s">
        <v>103</v>
      </c>
      <c r="D4" s="69"/>
      <c r="E4" s="69"/>
      <c r="F4" s="70"/>
      <c r="G4" s="59" t="s">
        <v>81</v>
      </c>
      <c r="H4" s="62"/>
      <c r="I4" s="62"/>
      <c r="J4" s="63"/>
      <c r="K4" s="79"/>
    </row>
    <row r="5" spans="1:11" s="4" customFormat="1" ht="15">
      <c r="A5" s="81" t="s">
        <v>48</v>
      </c>
      <c r="B5" s="52"/>
      <c r="C5" s="71">
        <v>4</v>
      </c>
      <c r="D5" s="72"/>
      <c r="E5" s="72"/>
      <c r="F5" s="70"/>
      <c r="G5" s="64">
        <v>4</v>
      </c>
      <c r="H5" s="60"/>
      <c r="I5" s="60"/>
      <c r="J5" s="63"/>
      <c r="K5" s="79"/>
    </row>
    <row r="6" spans="1:11" s="4" customFormat="1" ht="31.5" customHeight="1">
      <c r="A6" s="64" t="s">
        <v>76</v>
      </c>
      <c r="B6" s="52"/>
      <c r="C6" s="85">
        <v>7300</v>
      </c>
      <c r="D6" s="72"/>
      <c r="E6" s="72"/>
      <c r="F6" s="70"/>
      <c r="G6" s="65">
        <v>7300</v>
      </c>
      <c r="H6" s="66"/>
      <c r="I6" s="66"/>
      <c r="J6" s="67"/>
      <c r="K6" s="79"/>
    </row>
    <row r="7" spans="1:11" ht="77.25" customHeight="1">
      <c r="A7" s="74" t="s">
        <v>77</v>
      </c>
      <c r="B7" s="75"/>
      <c r="C7" s="42" t="s">
        <v>22</v>
      </c>
      <c r="D7" s="36" t="s">
        <v>20</v>
      </c>
      <c r="E7" s="43" t="s">
        <v>21</v>
      </c>
      <c r="F7" s="36" t="s">
        <v>105</v>
      </c>
      <c r="G7" s="42" t="s">
        <v>22</v>
      </c>
      <c r="H7" s="36" t="s">
        <v>20</v>
      </c>
      <c r="I7" s="43" t="s">
        <v>21</v>
      </c>
      <c r="J7" s="36" t="s">
        <v>105</v>
      </c>
      <c r="K7" s="79"/>
    </row>
    <row r="8" spans="1:11" ht="15">
      <c r="A8" s="41" t="s">
        <v>16</v>
      </c>
      <c r="B8" s="55" t="s">
        <v>17</v>
      </c>
      <c r="C8" s="56"/>
      <c r="D8" s="56"/>
      <c r="E8" s="56"/>
      <c r="F8" s="56"/>
      <c r="G8" s="57"/>
      <c r="H8" s="57"/>
      <c r="I8" s="58"/>
      <c r="J8" s="40"/>
      <c r="K8" s="80"/>
    </row>
    <row r="9" spans="1:11" s="4" customFormat="1" ht="114.75">
      <c r="A9" s="22">
        <v>1</v>
      </c>
      <c r="B9" s="16" t="s">
        <v>49</v>
      </c>
      <c r="C9" s="28" t="s">
        <v>94</v>
      </c>
      <c r="D9" s="11">
        <v>132051.67</v>
      </c>
      <c r="E9" s="11">
        <f>D9/12/7300</f>
        <v>1.5074391552511417</v>
      </c>
      <c r="F9" s="86">
        <f>E55</f>
        <v>16.600808333333333</v>
      </c>
      <c r="G9" s="28" t="s">
        <v>94</v>
      </c>
      <c r="H9" s="11">
        <v>152079.62</v>
      </c>
      <c r="I9" s="19">
        <f>H9/12/7300</f>
        <v>1.7360687214611872</v>
      </c>
      <c r="J9" s="86">
        <f>I55</f>
        <v>16.2960401826484</v>
      </c>
      <c r="K9" s="47" t="s">
        <v>134</v>
      </c>
    </row>
    <row r="10" spans="1:11" s="4" customFormat="1" ht="165">
      <c r="A10" s="22">
        <v>2</v>
      </c>
      <c r="B10" s="16" t="s">
        <v>50</v>
      </c>
      <c r="C10" s="28" t="s">
        <v>82</v>
      </c>
      <c r="D10" s="11">
        <v>162203.08</v>
      </c>
      <c r="E10" s="11">
        <f>D10/12/7300</f>
        <v>1.8516333333333332</v>
      </c>
      <c r="F10" s="48"/>
      <c r="G10" s="28" t="s">
        <v>82</v>
      </c>
      <c r="H10" s="11">
        <v>115972.47</v>
      </c>
      <c r="I10" s="19">
        <f>H10/12/7300</f>
        <v>1.3238866438356163</v>
      </c>
      <c r="J10" s="48"/>
      <c r="K10" s="47" t="s">
        <v>135</v>
      </c>
    </row>
    <row r="11" spans="1:11" s="4" customFormat="1" ht="30">
      <c r="A11" s="22">
        <v>3</v>
      </c>
      <c r="B11" s="16" t="s">
        <v>0</v>
      </c>
      <c r="C11" s="29" t="s">
        <v>43</v>
      </c>
      <c r="D11" s="19">
        <v>50808</v>
      </c>
      <c r="E11" s="11">
        <f>D11/12/7300</f>
        <v>0.58</v>
      </c>
      <c r="F11" s="48"/>
      <c r="G11" s="29" t="s">
        <v>43</v>
      </c>
      <c r="H11" s="19">
        <v>50808</v>
      </c>
      <c r="I11" s="19">
        <f>H11/12/7300</f>
        <v>0.58</v>
      </c>
      <c r="J11" s="48"/>
      <c r="K11" s="30"/>
    </row>
    <row r="12" spans="1:11" s="4" customFormat="1" ht="30.75" customHeight="1">
      <c r="A12" s="22">
        <v>4</v>
      </c>
      <c r="B12" s="16" t="s">
        <v>93</v>
      </c>
      <c r="C12" s="7"/>
      <c r="D12" s="13">
        <f>D13+D14+D15+D16+D17+D18+D19+D20</f>
        <v>201645.61000000002</v>
      </c>
      <c r="E12" s="13">
        <f>E13+E14+E15+E16+E17+E18+E19+E20</f>
        <v>2.2962394977168947</v>
      </c>
      <c r="F12" s="48"/>
      <c r="G12" s="7"/>
      <c r="H12" s="13">
        <f>H13+H14+H15+H16+H17+H18+H19+H20</f>
        <v>201645.61000000002</v>
      </c>
      <c r="I12" s="13">
        <f>I13+I14+I15+I16+I17+I18+I19+I20</f>
        <v>2.2962394977168947</v>
      </c>
      <c r="J12" s="48"/>
      <c r="K12" s="53" t="s">
        <v>125</v>
      </c>
    </row>
    <row r="13" spans="1:11" s="4" customFormat="1" ht="30">
      <c r="A13" s="22" t="s">
        <v>38</v>
      </c>
      <c r="B13" s="17" t="s">
        <v>3</v>
      </c>
      <c r="C13" s="26" t="s">
        <v>95</v>
      </c>
      <c r="D13" s="10">
        <v>164446.01</v>
      </c>
      <c r="E13" s="10">
        <f aca="true" t="shared" si="0" ref="E13:E21">D13/12/7300</f>
        <v>1.8772375570776256</v>
      </c>
      <c r="F13" s="48"/>
      <c r="G13" s="35" t="s">
        <v>95</v>
      </c>
      <c r="H13" s="10">
        <v>164446.01</v>
      </c>
      <c r="I13" s="23">
        <f aca="true" t="shared" si="1" ref="I13:I21">H13/12/7300</f>
        <v>1.8772375570776256</v>
      </c>
      <c r="J13" s="48"/>
      <c r="K13" s="54"/>
    </row>
    <row r="14" spans="1:11" s="4" customFormat="1" ht="24">
      <c r="A14" s="22" t="s">
        <v>39</v>
      </c>
      <c r="B14" s="17" t="s">
        <v>5</v>
      </c>
      <c r="C14" s="26" t="s">
        <v>6</v>
      </c>
      <c r="D14" s="10">
        <v>29828.66</v>
      </c>
      <c r="E14" s="10">
        <f t="shared" si="0"/>
        <v>0.3405098173515982</v>
      </c>
      <c r="F14" s="48"/>
      <c r="G14" s="35" t="s">
        <v>6</v>
      </c>
      <c r="H14" s="10">
        <v>29828.66</v>
      </c>
      <c r="I14" s="23">
        <f t="shared" si="1"/>
        <v>0.3405098173515982</v>
      </c>
      <c r="J14" s="48"/>
      <c r="K14" s="54"/>
    </row>
    <row r="15" spans="1:11" s="4" customFormat="1" ht="15">
      <c r="A15" s="22" t="s">
        <v>54</v>
      </c>
      <c r="B15" s="17" t="s">
        <v>96</v>
      </c>
      <c r="C15" s="26" t="s">
        <v>4</v>
      </c>
      <c r="D15" s="10">
        <v>2666.31</v>
      </c>
      <c r="E15" s="10">
        <f t="shared" si="0"/>
        <v>0.030437328767123288</v>
      </c>
      <c r="F15" s="48"/>
      <c r="G15" s="35" t="s">
        <v>4</v>
      </c>
      <c r="H15" s="10">
        <v>2666.31</v>
      </c>
      <c r="I15" s="23">
        <f t="shared" si="1"/>
        <v>0.030437328767123288</v>
      </c>
      <c r="J15" s="48"/>
      <c r="K15" s="54"/>
    </row>
    <row r="16" spans="1:11" s="4" customFormat="1" ht="84">
      <c r="A16" s="22" t="s">
        <v>55</v>
      </c>
      <c r="B16" s="17" t="s">
        <v>45</v>
      </c>
      <c r="C16" s="26" t="s">
        <v>42</v>
      </c>
      <c r="D16" s="10">
        <v>1379.5</v>
      </c>
      <c r="E16" s="10">
        <f t="shared" si="0"/>
        <v>0.015747716894977167</v>
      </c>
      <c r="F16" s="48"/>
      <c r="G16" s="35" t="s">
        <v>42</v>
      </c>
      <c r="H16" s="10">
        <v>1379.5</v>
      </c>
      <c r="I16" s="23">
        <f t="shared" si="1"/>
        <v>0.015747716894977167</v>
      </c>
      <c r="J16" s="48"/>
      <c r="K16" s="54"/>
    </row>
    <row r="17" spans="1:11" s="4" customFormat="1" ht="24">
      <c r="A17" s="22" t="s">
        <v>56</v>
      </c>
      <c r="B17" s="17" t="s">
        <v>97</v>
      </c>
      <c r="C17" s="26" t="s">
        <v>6</v>
      </c>
      <c r="D17" s="10">
        <v>2036.56</v>
      </c>
      <c r="E17" s="10">
        <f t="shared" si="0"/>
        <v>0.02324840182648402</v>
      </c>
      <c r="F17" s="48"/>
      <c r="G17" s="35" t="s">
        <v>6</v>
      </c>
      <c r="H17" s="10">
        <v>2036.56</v>
      </c>
      <c r="I17" s="23">
        <f t="shared" si="1"/>
        <v>0.02324840182648402</v>
      </c>
      <c r="J17" s="48"/>
      <c r="K17" s="54"/>
    </row>
    <row r="18" spans="1:11" s="4" customFormat="1" ht="24">
      <c r="A18" s="22" t="s">
        <v>57</v>
      </c>
      <c r="B18" s="17" t="s">
        <v>40</v>
      </c>
      <c r="C18" s="26" t="s">
        <v>8</v>
      </c>
      <c r="D18" s="10">
        <v>70.2</v>
      </c>
      <c r="E18" s="10">
        <f t="shared" si="0"/>
        <v>0.0008013698630136987</v>
      </c>
      <c r="F18" s="48"/>
      <c r="G18" s="35" t="s">
        <v>8</v>
      </c>
      <c r="H18" s="10">
        <v>70.2</v>
      </c>
      <c r="I18" s="23">
        <f t="shared" si="1"/>
        <v>0.0008013698630136987</v>
      </c>
      <c r="J18" s="48"/>
      <c r="K18" s="54"/>
    </row>
    <row r="19" spans="1:11" s="4" customFormat="1" ht="15">
      <c r="A19" s="22" t="s">
        <v>98</v>
      </c>
      <c r="B19" s="17" t="s">
        <v>7</v>
      </c>
      <c r="C19" s="26" t="s">
        <v>8</v>
      </c>
      <c r="D19" s="10">
        <v>723.34</v>
      </c>
      <c r="E19" s="10">
        <f t="shared" si="0"/>
        <v>0.00825730593607306</v>
      </c>
      <c r="F19" s="48"/>
      <c r="G19" s="35" t="s">
        <v>8</v>
      </c>
      <c r="H19" s="10">
        <v>723.34</v>
      </c>
      <c r="I19" s="23">
        <f t="shared" si="1"/>
        <v>0.00825730593607306</v>
      </c>
      <c r="J19" s="48"/>
      <c r="K19" s="54"/>
    </row>
    <row r="20" spans="1:11" s="4" customFormat="1" ht="21" customHeight="1">
      <c r="A20" s="22" t="s">
        <v>99</v>
      </c>
      <c r="B20" s="17" t="s">
        <v>41</v>
      </c>
      <c r="C20" s="26" t="s">
        <v>9</v>
      </c>
      <c r="D20" s="10">
        <v>495.03</v>
      </c>
      <c r="E20" s="10">
        <v>0</v>
      </c>
      <c r="F20" s="48"/>
      <c r="G20" s="35" t="s">
        <v>9</v>
      </c>
      <c r="H20" s="10">
        <v>495.03</v>
      </c>
      <c r="I20" s="23">
        <v>0</v>
      </c>
      <c r="J20" s="48"/>
      <c r="K20" s="54"/>
    </row>
    <row r="21" spans="1:11" s="4" customFormat="1" ht="45">
      <c r="A21" s="22">
        <v>5</v>
      </c>
      <c r="B21" s="16" t="s">
        <v>1</v>
      </c>
      <c r="C21" s="7"/>
      <c r="D21" s="13">
        <f>D22+D31</f>
        <v>242803.94000000003</v>
      </c>
      <c r="E21" s="11">
        <f t="shared" si="0"/>
        <v>2.7717344748858452</v>
      </c>
      <c r="F21" s="48"/>
      <c r="G21" s="7"/>
      <c r="H21" s="13">
        <f>H22+H31</f>
        <v>242803.94000000003</v>
      </c>
      <c r="I21" s="19">
        <f t="shared" si="1"/>
        <v>2.7717344748858452</v>
      </c>
      <c r="J21" s="48"/>
      <c r="K21" s="76" t="s">
        <v>126</v>
      </c>
    </row>
    <row r="22" spans="1:11" s="4" customFormat="1" ht="15">
      <c r="A22" s="22" t="s">
        <v>58</v>
      </c>
      <c r="B22" s="9" t="s">
        <v>10</v>
      </c>
      <c r="C22" s="5"/>
      <c r="D22" s="11">
        <f>D23+D24+D25+D26+D27+D28+D29+D30</f>
        <v>130578.32000000004</v>
      </c>
      <c r="E22" s="11">
        <f>E23+E24+E25+E26+E27+E28+E29+E30</f>
        <v>2.9750075342465756</v>
      </c>
      <c r="F22" s="48"/>
      <c r="G22" s="5"/>
      <c r="H22" s="11">
        <f>H23+H24+H25+H26+H27+H28+H29+H30</f>
        <v>130578.32000000004</v>
      </c>
      <c r="I22" s="11">
        <f>I23+I24+I25+I26+I27+I28+I29+I30</f>
        <v>2.9750075342465756</v>
      </c>
      <c r="J22" s="48"/>
      <c r="K22" s="82"/>
    </row>
    <row r="23" spans="1:11" s="4" customFormat="1" ht="30">
      <c r="A23" s="22" t="s">
        <v>59</v>
      </c>
      <c r="B23" s="2" t="s">
        <v>24</v>
      </c>
      <c r="C23" s="27" t="s">
        <v>100</v>
      </c>
      <c r="D23" s="3">
        <v>76542.24</v>
      </c>
      <c r="E23" s="10">
        <f>D23/6/7300</f>
        <v>1.7475397260273975</v>
      </c>
      <c r="F23" s="48"/>
      <c r="G23" s="27" t="s">
        <v>100</v>
      </c>
      <c r="H23" s="3">
        <v>76542.24</v>
      </c>
      <c r="I23" s="23">
        <f>H23/6/7300</f>
        <v>1.7475397260273975</v>
      </c>
      <c r="J23" s="48"/>
      <c r="K23" s="82"/>
    </row>
    <row r="24" spans="1:11" s="4" customFormat="1" ht="45">
      <c r="A24" s="22" t="s">
        <v>60</v>
      </c>
      <c r="B24" s="2" t="s">
        <v>25</v>
      </c>
      <c r="C24" s="27" t="s">
        <v>101</v>
      </c>
      <c r="D24" s="3">
        <v>48586.12</v>
      </c>
      <c r="E24" s="10">
        <f aca="true" t="shared" si="2" ref="E24:E30">D24/6/7300</f>
        <v>1.1092721461187216</v>
      </c>
      <c r="F24" s="48"/>
      <c r="G24" s="27" t="s">
        <v>101</v>
      </c>
      <c r="H24" s="3">
        <v>48586.12</v>
      </c>
      <c r="I24" s="23">
        <f aca="true" t="shared" si="3" ref="I24:I30">H24/6/7300</f>
        <v>1.1092721461187216</v>
      </c>
      <c r="J24" s="48"/>
      <c r="K24" s="82"/>
    </row>
    <row r="25" spans="1:11" s="4" customFormat="1" ht="30">
      <c r="A25" s="22" t="s">
        <v>61</v>
      </c>
      <c r="B25" s="2" t="s">
        <v>26</v>
      </c>
      <c r="C25" s="27" t="s">
        <v>34</v>
      </c>
      <c r="D25" s="3">
        <v>3044.85</v>
      </c>
      <c r="E25" s="10">
        <f t="shared" si="2"/>
        <v>0.06951712328767123</v>
      </c>
      <c r="F25" s="48"/>
      <c r="G25" s="27" t="s">
        <v>34</v>
      </c>
      <c r="H25" s="3">
        <v>3044.85</v>
      </c>
      <c r="I25" s="23">
        <f t="shared" si="3"/>
        <v>0.06951712328767123</v>
      </c>
      <c r="J25" s="48"/>
      <c r="K25" s="82"/>
    </row>
    <row r="26" spans="1:11" s="4" customFormat="1" ht="45">
      <c r="A26" s="22" t="s">
        <v>62</v>
      </c>
      <c r="B26" s="2" t="s">
        <v>11</v>
      </c>
      <c r="C26" s="27" t="s">
        <v>9</v>
      </c>
      <c r="D26" s="3">
        <v>317.92</v>
      </c>
      <c r="E26" s="10">
        <f t="shared" si="2"/>
        <v>0.007258447488584475</v>
      </c>
      <c r="F26" s="48"/>
      <c r="G26" s="27" t="s">
        <v>9</v>
      </c>
      <c r="H26" s="3">
        <v>317.92</v>
      </c>
      <c r="I26" s="23">
        <f t="shared" si="3"/>
        <v>0.007258447488584475</v>
      </c>
      <c r="J26" s="48"/>
      <c r="K26" s="82"/>
    </row>
    <row r="27" spans="1:11" s="4" customFormat="1" ht="45">
      <c r="A27" s="22" t="s">
        <v>63</v>
      </c>
      <c r="B27" s="2" t="s">
        <v>27</v>
      </c>
      <c r="C27" s="27" t="s">
        <v>35</v>
      </c>
      <c r="D27" s="3">
        <v>562.27</v>
      </c>
      <c r="E27" s="10">
        <f t="shared" si="2"/>
        <v>0.012837214611872145</v>
      </c>
      <c r="F27" s="48"/>
      <c r="G27" s="27" t="s">
        <v>35</v>
      </c>
      <c r="H27" s="3">
        <v>562.27</v>
      </c>
      <c r="I27" s="23">
        <f t="shared" si="3"/>
        <v>0.012837214611872145</v>
      </c>
      <c r="J27" s="48"/>
      <c r="K27" s="82"/>
    </row>
    <row r="28" spans="1:11" s="4" customFormat="1" ht="30">
      <c r="A28" s="22" t="s">
        <v>64</v>
      </c>
      <c r="B28" s="2" t="s">
        <v>28</v>
      </c>
      <c r="C28" s="27" t="s">
        <v>4</v>
      </c>
      <c r="D28" s="3">
        <v>805.99</v>
      </c>
      <c r="E28" s="10">
        <f t="shared" si="2"/>
        <v>0.018401598173515984</v>
      </c>
      <c r="F28" s="48"/>
      <c r="G28" s="27" t="s">
        <v>4</v>
      </c>
      <c r="H28" s="3">
        <v>805.99</v>
      </c>
      <c r="I28" s="23">
        <f t="shared" si="3"/>
        <v>0.018401598173515984</v>
      </c>
      <c r="J28" s="48"/>
      <c r="K28" s="82"/>
    </row>
    <row r="29" spans="1:11" s="4" customFormat="1" ht="45">
      <c r="A29" s="22" t="s">
        <v>65</v>
      </c>
      <c r="B29" s="2" t="s">
        <v>29</v>
      </c>
      <c r="C29" s="27" t="s">
        <v>109</v>
      </c>
      <c r="D29" s="3">
        <v>710.99</v>
      </c>
      <c r="E29" s="10">
        <v>0.01</v>
      </c>
      <c r="F29" s="48"/>
      <c r="G29" s="27" t="s">
        <v>109</v>
      </c>
      <c r="H29" s="3">
        <v>710.99</v>
      </c>
      <c r="I29" s="23">
        <v>0.01</v>
      </c>
      <c r="J29" s="48"/>
      <c r="K29" s="82"/>
    </row>
    <row r="30" spans="1:11" s="4" customFormat="1" ht="15">
      <c r="A30" s="22" t="s">
        <v>66</v>
      </c>
      <c r="B30" s="2" t="s">
        <v>12</v>
      </c>
      <c r="C30" s="27" t="s">
        <v>36</v>
      </c>
      <c r="D30" s="3">
        <v>7.94</v>
      </c>
      <c r="E30" s="10">
        <f t="shared" si="2"/>
        <v>0.0001812785388127854</v>
      </c>
      <c r="F30" s="48"/>
      <c r="G30" s="27" t="s">
        <v>36</v>
      </c>
      <c r="H30" s="3">
        <v>7.94</v>
      </c>
      <c r="I30" s="23">
        <f t="shared" si="3"/>
        <v>0.0001812785388127854</v>
      </c>
      <c r="J30" s="48"/>
      <c r="K30" s="82"/>
    </row>
    <row r="31" spans="1:11" s="4" customFormat="1" ht="15">
      <c r="A31" s="22" t="s">
        <v>67</v>
      </c>
      <c r="B31" s="9" t="s">
        <v>13</v>
      </c>
      <c r="C31" s="27"/>
      <c r="D31" s="11">
        <f>D32+D33+D34+D35+D36+D37+D38</f>
        <v>112225.62</v>
      </c>
      <c r="E31" s="11">
        <f>E32+E33+E34+E35+E36+E37+E38</f>
        <v>2.5566641552511418</v>
      </c>
      <c r="F31" s="48"/>
      <c r="G31" s="27"/>
      <c r="H31" s="11">
        <f>H32+H33+H34+H35+H36+H37+H38</f>
        <v>112225.62</v>
      </c>
      <c r="I31" s="11">
        <f>I32+I33+I34+I35+I36+I37+I38</f>
        <v>2.5566641552511418</v>
      </c>
      <c r="J31" s="48"/>
      <c r="K31" s="82"/>
    </row>
    <row r="32" spans="1:11" s="4" customFormat="1" ht="45">
      <c r="A32" s="22" t="s">
        <v>68</v>
      </c>
      <c r="B32" s="2" t="s">
        <v>30</v>
      </c>
      <c r="C32" s="27" t="s">
        <v>107</v>
      </c>
      <c r="D32" s="3">
        <v>45929.71</v>
      </c>
      <c r="E32" s="10">
        <f>D32/6/7300</f>
        <v>1.0486235159817352</v>
      </c>
      <c r="F32" s="48"/>
      <c r="G32" s="27" t="s">
        <v>107</v>
      </c>
      <c r="H32" s="3">
        <v>45929.71</v>
      </c>
      <c r="I32" s="23">
        <f>H32/6/7300</f>
        <v>1.0486235159817352</v>
      </c>
      <c r="J32" s="48"/>
      <c r="K32" s="82"/>
    </row>
    <row r="33" spans="1:11" s="4" customFormat="1" ht="30">
      <c r="A33" s="22" t="s">
        <v>69</v>
      </c>
      <c r="B33" s="2" t="s">
        <v>31</v>
      </c>
      <c r="C33" s="27" t="s">
        <v>102</v>
      </c>
      <c r="D33" s="3">
        <v>5937.73</v>
      </c>
      <c r="E33" s="10">
        <v>0.13</v>
      </c>
      <c r="F33" s="48"/>
      <c r="G33" s="27" t="s">
        <v>102</v>
      </c>
      <c r="H33" s="3">
        <v>5937.73</v>
      </c>
      <c r="I33" s="23">
        <v>0.13</v>
      </c>
      <c r="J33" s="48"/>
      <c r="K33" s="82"/>
    </row>
    <row r="34" spans="1:11" s="4" customFormat="1" ht="15">
      <c r="A34" s="22" t="s">
        <v>70</v>
      </c>
      <c r="B34" s="2" t="s">
        <v>14</v>
      </c>
      <c r="C34" s="27" t="s">
        <v>108</v>
      </c>
      <c r="D34" s="3">
        <v>59576.65</v>
      </c>
      <c r="E34" s="10">
        <f>D34/6/7300</f>
        <v>1.360197488584475</v>
      </c>
      <c r="F34" s="48"/>
      <c r="G34" s="27" t="s">
        <v>108</v>
      </c>
      <c r="H34" s="3">
        <v>59576.65</v>
      </c>
      <c r="I34" s="23">
        <f>H34/6/7300</f>
        <v>1.360197488584475</v>
      </c>
      <c r="J34" s="48"/>
      <c r="K34" s="82"/>
    </row>
    <row r="35" spans="1:11" s="4" customFormat="1" ht="45">
      <c r="A35" s="22" t="s">
        <v>71</v>
      </c>
      <c r="B35" s="2" t="s">
        <v>32</v>
      </c>
      <c r="C35" s="27" t="s">
        <v>9</v>
      </c>
      <c r="D35" s="3">
        <v>70.7</v>
      </c>
      <c r="E35" s="10">
        <f>D35/6/7300</f>
        <v>0.0016141552511415526</v>
      </c>
      <c r="F35" s="48"/>
      <c r="G35" s="27" t="s">
        <v>9</v>
      </c>
      <c r="H35" s="3">
        <v>70.7</v>
      </c>
      <c r="I35" s="23">
        <f>H35/6/7300</f>
        <v>0.0016141552511415526</v>
      </c>
      <c r="J35" s="48"/>
      <c r="K35" s="82"/>
    </row>
    <row r="36" spans="1:11" s="4" customFormat="1" ht="24.75" customHeight="1">
      <c r="A36" s="22" t="s">
        <v>72</v>
      </c>
      <c r="B36" s="2" t="s">
        <v>15</v>
      </c>
      <c r="C36" s="27" t="s">
        <v>4</v>
      </c>
      <c r="D36" s="3">
        <v>351.39</v>
      </c>
      <c r="E36" s="10">
        <f>D36/6/7300</f>
        <v>0.008022602739726027</v>
      </c>
      <c r="F36" s="48"/>
      <c r="G36" s="27" t="s">
        <v>4</v>
      </c>
      <c r="H36" s="3">
        <v>351.39</v>
      </c>
      <c r="I36" s="23">
        <f>H36/6/7300</f>
        <v>0.008022602739726027</v>
      </c>
      <c r="J36" s="48"/>
      <c r="K36" s="82"/>
    </row>
    <row r="37" spans="1:11" s="4" customFormat="1" ht="15">
      <c r="A37" s="22" t="s">
        <v>73</v>
      </c>
      <c r="B37" s="2" t="s">
        <v>33</v>
      </c>
      <c r="C37" s="27" t="s">
        <v>37</v>
      </c>
      <c r="D37" s="3">
        <v>351.5</v>
      </c>
      <c r="E37" s="10">
        <f>D37/6/7300</f>
        <v>0.008025114155251142</v>
      </c>
      <c r="F37" s="48"/>
      <c r="G37" s="27" t="s">
        <v>37</v>
      </c>
      <c r="H37" s="3">
        <v>351.5</v>
      </c>
      <c r="I37" s="23">
        <f>H37/6/7300</f>
        <v>0.008025114155251142</v>
      </c>
      <c r="J37" s="48"/>
      <c r="K37" s="82"/>
    </row>
    <row r="38" spans="1:11" s="4" customFormat="1" ht="15">
      <c r="A38" s="22" t="s">
        <v>74</v>
      </c>
      <c r="B38" s="2" t="s">
        <v>12</v>
      </c>
      <c r="C38" s="27" t="s">
        <v>36</v>
      </c>
      <c r="D38" s="3">
        <v>7.94</v>
      </c>
      <c r="E38" s="10">
        <f>D38/6/7300</f>
        <v>0.0001812785388127854</v>
      </c>
      <c r="F38" s="48"/>
      <c r="G38" s="27" t="s">
        <v>36</v>
      </c>
      <c r="H38" s="3">
        <v>7.94</v>
      </c>
      <c r="I38" s="23">
        <f>H38/6/7300</f>
        <v>0.0001812785388127854</v>
      </c>
      <c r="J38" s="48"/>
      <c r="K38" s="83"/>
    </row>
    <row r="39" spans="1:11" s="4" customFormat="1" ht="60">
      <c r="A39" s="22">
        <v>6</v>
      </c>
      <c r="B39" s="6" t="s">
        <v>23</v>
      </c>
      <c r="C39" s="16" t="s">
        <v>35</v>
      </c>
      <c r="D39" s="11">
        <v>1908.46</v>
      </c>
      <c r="E39" s="11">
        <f aca="true" t="shared" si="4" ref="E39:E44">D39/12/7300</f>
        <v>0.02178607305936073</v>
      </c>
      <c r="F39" s="48"/>
      <c r="G39" s="16" t="s">
        <v>35</v>
      </c>
      <c r="H39" s="11">
        <v>1908.46</v>
      </c>
      <c r="I39" s="19">
        <f aca="true" t="shared" si="5" ref="I39:I44">H39/12/7300</f>
        <v>0.02178607305936073</v>
      </c>
      <c r="J39" s="48"/>
      <c r="K39" s="26" t="s">
        <v>79</v>
      </c>
    </row>
    <row r="40" spans="1:11" s="4" customFormat="1" ht="60">
      <c r="A40" s="22">
        <v>7</v>
      </c>
      <c r="B40" s="6" t="s">
        <v>110</v>
      </c>
      <c r="C40" s="16" t="s">
        <v>44</v>
      </c>
      <c r="D40" s="11">
        <v>59642.7</v>
      </c>
      <c r="E40" s="11">
        <f t="shared" si="4"/>
        <v>0.6808527397260273</v>
      </c>
      <c r="F40" s="48"/>
      <c r="G40" s="16" t="s">
        <v>44</v>
      </c>
      <c r="H40" s="11">
        <v>59642.7</v>
      </c>
      <c r="I40" s="19">
        <f t="shared" si="5"/>
        <v>0.6808527397260273</v>
      </c>
      <c r="J40" s="48"/>
      <c r="K40" s="39" t="s">
        <v>131</v>
      </c>
    </row>
    <row r="41" spans="1:11" s="4" customFormat="1" ht="60">
      <c r="A41" s="22">
        <v>8</v>
      </c>
      <c r="B41" s="6" t="s">
        <v>111</v>
      </c>
      <c r="C41" s="16" t="s">
        <v>112</v>
      </c>
      <c r="D41" s="11">
        <v>170412.6</v>
      </c>
      <c r="E41" s="11">
        <f t="shared" si="4"/>
        <v>1.9453493150684933</v>
      </c>
      <c r="F41" s="48"/>
      <c r="G41" s="16" t="s">
        <v>112</v>
      </c>
      <c r="H41" s="11">
        <v>170412.6</v>
      </c>
      <c r="I41" s="19">
        <f t="shared" si="5"/>
        <v>1.9453493150684933</v>
      </c>
      <c r="J41" s="48"/>
      <c r="K41" s="39" t="s">
        <v>130</v>
      </c>
    </row>
    <row r="42" spans="1:11" s="4" customFormat="1" ht="45">
      <c r="A42" s="22">
        <v>9</v>
      </c>
      <c r="B42" s="6" t="s">
        <v>51</v>
      </c>
      <c r="C42" s="16" t="s">
        <v>52</v>
      </c>
      <c r="D42" s="19">
        <v>4536</v>
      </c>
      <c r="E42" s="11">
        <f t="shared" si="4"/>
        <v>0.051780821917808216</v>
      </c>
      <c r="F42" s="48"/>
      <c r="G42" s="16" t="s">
        <v>52</v>
      </c>
      <c r="H42" s="19">
        <v>4536</v>
      </c>
      <c r="I42" s="19">
        <f t="shared" si="5"/>
        <v>0.051780821917808216</v>
      </c>
      <c r="J42" s="48"/>
      <c r="K42" s="26" t="s">
        <v>80</v>
      </c>
    </row>
    <row r="43" spans="1:11" s="4" customFormat="1" ht="45">
      <c r="A43" s="22">
        <v>10</v>
      </c>
      <c r="B43" s="6" t="s">
        <v>113</v>
      </c>
      <c r="C43" s="16" t="s">
        <v>114</v>
      </c>
      <c r="D43" s="19">
        <v>198846.4</v>
      </c>
      <c r="E43" s="11">
        <f t="shared" si="4"/>
        <v>2.2699360730593607</v>
      </c>
      <c r="F43" s="48"/>
      <c r="G43" s="16" t="s">
        <v>114</v>
      </c>
      <c r="H43" s="19">
        <v>198846.4</v>
      </c>
      <c r="I43" s="11">
        <f t="shared" si="5"/>
        <v>2.2699360730593607</v>
      </c>
      <c r="J43" s="48"/>
      <c r="K43" s="39" t="s">
        <v>127</v>
      </c>
    </row>
    <row r="44" spans="1:11" s="4" customFormat="1" ht="75">
      <c r="A44" s="22">
        <v>11</v>
      </c>
      <c r="B44" s="6" t="s">
        <v>115</v>
      </c>
      <c r="C44" s="16" t="s">
        <v>114</v>
      </c>
      <c r="D44" s="19">
        <v>27000</v>
      </c>
      <c r="E44" s="11">
        <f t="shared" si="4"/>
        <v>0.3082191780821918</v>
      </c>
      <c r="F44" s="48"/>
      <c r="G44" s="16" t="s">
        <v>114</v>
      </c>
      <c r="H44" s="19">
        <v>27000</v>
      </c>
      <c r="I44" s="19">
        <f t="shared" si="5"/>
        <v>0.3082191780821918</v>
      </c>
      <c r="J44" s="48"/>
      <c r="K44" s="39" t="s">
        <v>128</v>
      </c>
    </row>
    <row r="45" spans="1:11" s="4" customFormat="1" ht="30">
      <c r="A45" s="22">
        <v>12</v>
      </c>
      <c r="B45" s="6" t="s">
        <v>18</v>
      </c>
      <c r="C45" s="6"/>
      <c r="D45" s="19">
        <f>D46+D47+D48+D49+D50+D51+D52+D53+D54</f>
        <v>202372.34999999998</v>
      </c>
      <c r="E45" s="19">
        <v>2.31</v>
      </c>
      <c r="F45" s="48"/>
      <c r="G45" s="6"/>
      <c r="H45" s="19">
        <f>H46+H47+H48+H49+H50+H51+H52+H53+H54</f>
        <v>202372.34999999998</v>
      </c>
      <c r="I45" s="19">
        <f>I46+I47+I48+I49+I50+I51+I52+I53+I54</f>
        <v>2.3101866438356162</v>
      </c>
      <c r="J45" s="48"/>
      <c r="K45" s="76" t="s">
        <v>129</v>
      </c>
    </row>
    <row r="46" spans="1:11" s="4" customFormat="1" ht="25.5">
      <c r="A46" s="22" t="s">
        <v>116</v>
      </c>
      <c r="B46" s="31" t="s">
        <v>83</v>
      </c>
      <c r="C46" s="31" t="s">
        <v>6</v>
      </c>
      <c r="D46" s="14">
        <v>11612.34</v>
      </c>
      <c r="E46" s="14">
        <f>D46/12/7300</f>
        <v>0.1325609589041096</v>
      </c>
      <c r="F46" s="48"/>
      <c r="G46" s="31" t="s">
        <v>6</v>
      </c>
      <c r="H46" s="14">
        <v>11612.34</v>
      </c>
      <c r="I46" s="23">
        <f>H46/12/7300</f>
        <v>0.1325609589041096</v>
      </c>
      <c r="J46" s="48"/>
      <c r="K46" s="77"/>
    </row>
    <row r="47" spans="1:11" s="4" customFormat="1" ht="25.5">
      <c r="A47" s="22" t="s">
        <v>117</v>
      </c>
      <c r="B47" s="31" t="s">
        <v>84</v>
      </c>
      <c r="C47" s="31" t="s">
        <v>4</v>
      </c>
      <c r="D47" s="14">
        <v>83501.69</v>
      </c>
      <c r="E47" s="14">
        <f>D47/12/7300</f>
        <v>0.9532156392694064</v>
      </c>
      <c r="F47" s="48"/>
      <c r="G47" s="31" t="s">
        <v>4</v>
      </c>
      <c r="H47" s="14">
        <v>83501.69</v>
      </c>
      <c r="I47" s="23">
        <f aca="true" t="shared" si="6" ref="I47:I54">H47/12/7300</f>
        <v>0.9532156392694064</v>
      </c>
      <c r="J47" s="48"/>
      <c r="K47" s="77"/>
    </row>
    <row r="48" spans="1:11" s="4" customFormat="1" ht="15">
      <c r="A48" s="22" t="s">
        <v>118</v>
      </c>
      <c r="B48" s="31" t="s">
        <v>85</v>
      </c>
      <c r="C48" s="31" t="s">
        <v>9</v>
      </c>
      <c r="D48" s="14">
        <v>15685.53</v>
      </c>
      <c r="E48" s="14">
        <f aca="true" t="shared" si="7" ref="E48:E54">D48/12/7300</f>
        <v>0.17905856164383563</v>
      </c>
      <c r="F48" s="48"/>
      <c r="G48" s="31" t="s">
        <v>9</v>
      </c>
      <c r="H48" s="14">
        <v>15685.53</v>
      </c>
      <c r="I48" s="23">
        <f t="shared" si="6"/>
        <v>0.17905856164383563</v>
      </c>
      <c r="J48" s="48"/>
      <c r="K48" s="77"/>
    </row>
    <row r="49" spans="1:11" s="4" customFormat="1" ht="25.5">
      <c r="A49" s="22" t="s">
        <v>119</v>
      </c>
      <c r="B49" s="31" t="s">
        <v>86</v>
      </c>
      <c r="C49" s="31" t="s">
        <v>4</v>
      </c>
      <c r="D49" s="14">
        <v>3160</v>
      </c>
      <c r="E49" s="14">
        <f t="shared" si="7"/>
        <v>0.03607305936073059</v>
      </c>
      <c r="F49" s="48"/>
      <c r="G49" s="31" t="s">
        <v>4</v>
      </c>
      <c r="H49" s="14">
        <v>3160</v>
      </c>
      <c r="I49" s="23">
        <f t="shared" si="6"/>
        <v>0.03607305936073059</v>
      </c>
      <c r="J49" s="48"/>
      <c r="K49" s="77"/>
    </row>
    <row r="50" spans="1:11" s="4" customFormat="1" ht="25.5">
      <c r="A50" s="22" t="s">
        <v>120</v>
      </c>
      <c r="B50" s="31" t="s">
        <v>87</v>
      </c>
      <c r="C50" s="31" t="s">
        <v>9</v>
      </c>
      <c r="D50" s="14">
        <v>33291.94</v>
      </c>
      <c r="E50" s="14">
        <f t="shared" si="7"/>
        <v>0.3800449771689498</v>
      </c>
      <c r="F50" s="48"/>
      <c r="G50" s="31" t="s">
        <v>9</v>
      </c>
      <c r="H50" s="14">
        <v>33291.94</v>
      </c>
      <c r="I50" s="23">
        <f t="shared" si="6"/>
        <v>0.3800449771689498</v>
      </c>
      <c r="J50" s="48"/>
      <c r="K50" s="77"/>
    </row>
    <row r="51" spans="1:11" s="4" customFormat="1" ht="15">
      <c r="A51" s="22" t="s">
        <v>121</v>
      </c>
      <c r="B51" s="31" t="s">
        <v>88</v>
      </c>
      <c r="C51" s="31" t="s">
        <v>4</v>
      </c>
      <c r="D51" s="14">
        <v>26474.31</v>
      </c>
      <c r="E51" s="14">
        <f t="shared" si="7"/>
        <v>0.3022181506849315</v>
      </c>
      <c r="F51" s="48"/>
      <c r="G51" s="31" t="s">
        <v>4</v>
      </c>
      <c r="H51" s="14">
        <v>26474.31</v>
      </c>
      <c r="I51" s="23">
        <f t="shared" si="6"/>
        <v>0.3022181506849315</v>
      </c>
      <c r="J51" s="48"/>
      <c r="K51" s="77"/>
    </row>
    <row r="52" spans="1:11" s="4" customFormat="1" ht="25.5">
      <c r="A52" s="22" t="s">
        <v>122</v>
      </c>
      <c r="B52" s="31" t="s">
        <v>89</v>
      </c>
      <c r="C52" s="31" t="s">
        <v>37</v>
      </c>
      <c r="D52" s="14">
        <v>4446.36</v>
      </c>
      <c r="E52" s="14">
        <f t="shared" si="7"/>
        <v>0.050757534246575337</v>
      </c>
      <c r="F52" s="48"/>
      <c r="G52" s="31" t="s">
        <v>37</v>
      </c>
      <c r="H52" s="14">
        <v>4446.36</v>
      </c>
      <c r="I52" s="23">
        <f t="shared" si="6"/>
        <v>0.050757534246575337</v>
      </c>
      <c r="J52" s="48"/>
      <c r="K52" s="77"/>
    </row>
    <row r="53" spans="1:11" s="4" customFormat="1" ht="24.75" customHeight="1">
      <c r="A53" s="22" t="s">
        <v>123</v>
      </c>
      <c r="B53" s="31" t="s">
        <v>90</v>
      </c>
      <c r="C53" s="31" t="s">
        <v>37</v>
      </c>
      <c r="D53" s="14">
        <v>836.99</v>
      </c>
      <c r="E53" s="14">
        <f t="shared" si="7"/>
        <v>0.009554680365296804</v>
      </c>
      <c r="F53" s="48"/>
      <c r="G53" s="31" t="s">
        <v>37</v>
      </c>
      <c r="H53" s="14">
        <v>836.99</v>
      </c>
      <c r="I53" s="23">
        <f t="shared" si="6"/>
        <v>0.009554680365296804</v>
      </c>
      <c r="J53" s="48"/>
      <c r="K53" s="77"/>
    </row>
    <row r="54" spans="1:11" s="4" customFormat="1" ht="38.25">
      <c r="A54" s="22" t="s">
        <v>124</v>
      </c>
      <c r="B54" s="31" t="s">
        <v>91</v>
      </c>
      <c r="C54" s="31" t="s">
        <v>92</v>
      </c>
      <c r="D54" s="14">
        <v>23363.19</v>
      </c>
      <c r="E54" s="14">
        <f t="shared" si="7"/>
        <v>0.2667030821917808</v>
      </c>
      <c r="F54" s="48"/>
      <c r="G54" s="31" t="s">
        <v>92</v>
      </c>
      <c r="H54" s="14">
        <v>23363.19</v>
      </c>
      <c r="I54" s="23">
        <f t="shared" si="6"/>
        <v>0.2667030821917808</v>
      </c>
      <c r="J54" s="48"/>
      <c r="K54" s="78"/>
    </row>
    <row r="55" spans="1:11" s="20" customFormat="1" ht="57" customHeight="1">
      <c r="A55" s="50" t="s">
        <v>133</v>
      </c>
      <c r="B55" s="51"/>
      <c r="C55" s="32"/>
      <c r="D55" s="32">
        <f>D42+D40+D39+D21+D12+D11+D10+D9+D45+D44+D43+D41</f>
        <v>1454230.81</v>
      </c>
      <c r="E55" s="32">
        <f>D55/7300/12</f>
        <v>16.600808333333333</v>
      </c>
      <c r="F55" s="49"/>
      <c r="G55" s="32"/>
      <c r="H55" s="32">
        <f>H42+H40+H39+H21+H12+H11+H10+H9+H45+H44+H43+H41</f>
        <v>1428028.15</v>
      </c>
      <c r="I55" s="32">
        <f>I42+I40+I39+I21+I12+I11+I10+I9+I45+I44+I43+I41</f>
        <v>16.2960401826484</v>
      </c>
      <c r="J55" s="49"/>
      <c r="K55" s="26"/>
    </row>
    <row r="56" spans="1:11" s="20" customFormat="1" ht="17.25">
      <c r="A56" s="18" t="s">
        <v>19</v>
      </c>
      <c r="B56" s="59" t="s">
        <v>53</v>
      </c>
      <c r="C56" s="60"/>
      <c r="D56" s="60"/>
      <c r="E56" s="60"/>
      <c r="F56" s="60"/>
      <c r="G56" s="61"/>
      <c r="H56" s="61"/>
      <c r="I56" s="61"/>
      <c r="J56" s="37"/>
      <c r="K56" s="33"/>
    </row>
    <row r="57" spans="1:11" s="20" customFormat="1" ht="178.5">
      <c r="A57" s="18"/>
      <c r="B57" s="16" t="s">
        <v>53</v>
      </c>
      <c r="C57" s="34" t="s">
        <v>75</v>
      </c>
      <c r="D57" s="11">
        <v>145423.08</v>
      </c>
      <c r="E57" s="11">
        <f>D57/12/7300</f>
        <v>1.660080821917808</v>
      </c>
      <c r="F57" s="44">
        <f>E57</f>
        <v>1.660080821917808</v>
      </c>
      <c r="G57" s="34" t="s">
        <v>75</v>
      </c>
      <c r="H57" s="11">
        <v>142802.81</v>
      </c>
      <c r="I57" s="19">
        <f>H57/12/7300</f>
        <v>1.6301690639269406</v>
      </c>
      <c r="J57" s="45">
        <f>I57</f>
        <v>1.6301690639269406</v>
      </c>
      <c r="K57" s="46" t="s">
        <v>104</v>
      </c>
    </row>
    <row r="58" spans="1:11" s="20" customFormat="1" ht="71.25" customHeight="1">
      <c r="A58" s="50" t="s">
        <v>132</v>
      </c>
      <c r="B58" s="52"/>
      <c r="C58" s="32"/>
      <c r="D58" s="32">
        <f>D55+D57</f>
        <v>1599653.8900000001</v>
      </c>
      <c r="E58" s="32">
        <f>E55+E57</f>
        <v>18.260889155251142</v>
      </c>
      <c r="F58" s="32">
        <f>E58</f>
        <v>18.260889155251142</v>
      </c>
      <c r="G58" s="32"/>
      <c r="H58" s="32">
        <f>H55+H57</f>
        <v>1570830.96</v>
      </c>
      <c r="I58" s="32">
        <f>I55+I57</f>
        <v>17.92620924657534</v>
      </c>
      <c r="J58" s="32">
        <f>I58</f>
        <v>17.92620924657534</v>
      </c>
      <c r="K58" s="33"/>
    </row>
    <row r="59" spans="1:4" s="8" customFormat="1" ht="32.25" customHeight="1">
      <c r="A59" s="25"/>
      <c r="D59" s="21"/>
    </row>
    <row r="60" spans="1:4" s="8" customFormat="1" ht="23.25" customHeight="1">
      <c r="A60" s="25"/>
      <c r="D60" s="21"/>
    </row>
    <row r="61" spans="1:4" s="8" customFormat="1" ht="31.5" customHeight="1">
      <c r="A61" s="25"/>
      <c r="D61" s="21"/>
    </row>
    <row r="62" spans="1:4" s="8" customFormat="1" ht="39" customHeight="1">
      <c r="A62" s="25"/>
      <c r="D62" s="21"/>
    </row>
    <row r="63" spans="1:4" s="8" customFormat="1" ht="35.25" customHeight="1">
      <c r="A63" s="25"/>
      <c r="D63" s="21"/>
    </row>
    <row r="64" spans="1:4" s="8" customFormat="1" ht="15">
      <c r="A64" s="25"/>
      <c r="D64" s="21"/>
    </row>
    <row r="65" spans="1:4" s="8" customFormat="1" ht="15">
      <c r="A65" s="25"/>
      <c r="D65" s="21"/>
    </row>
    <row r="66" spans="1:4" s="8" customFormat="1" ht="15">
      <c r="A66" s="25"/>
      <c r="D66" s="21"/>
    </row>
    <row r="67" spans="1:4" s="8" customFormat="1" ht="15">
      <c r="A67" s="25"/>
      <c r="D67" s="21"/>
    </row>
    <row r="68" spans="1:4" s="8" customFormat="1" ht="15">
      <c r="A68" s="25"/>
      <c r="D68" s="21"/>
    </row>
    <row r="69" spans="1:4" s="8" customFormat="1" ht="15">
      <c r="A69" s="25"/>
      <c r="D69" s="21"/>
    </row>
    <row r="70" spans="1:4" s="8" customFormat="1" ht="15">
      <c r="A70" s="25"/>
      <c r="D70" s="21"/>
    </row>
    <row r="71" spans="1:4" s="8" customFormat="1" ht="15">
      <c r="A71" s="25"/>
      <c r="D71" s="21"/>
    </row>
    <row r="72" spans="1:4" s="8" customFormat="1" ht="15">
      <c r="A72" s="25"/>
      <c r="D72" s="21"/>
    </row>
    <row r="73" spans="1:4" s="8" customFormat="1" ht="15">
      <c r="A73" s="25"/>
      <c r="D73" s="21"/>
    </row>
    <row r="74" spans="1:4" s="8" customFormat="1" ht="15">
      <c r="A74" s="25"/>
      <c r="D74" s="21"/>
    </row>
    <row r="75" spans="1:4" s="8" customFormat="1" ht="15">
      <c r="A75" s="25"/>
      <c r="D75" s="21"/>
    </row>
    <row r="76" spans="1:4" s="8" customFormat="1" ht="15">
      <c r="A76" s="25"/>
      <c r="D76" s="21"/>
    </row>
    <row r="77" spans="1:4" s="8" customFormat="1" ht="15">
      <c r="A77" s="25"/>
      <c r="D77" s="21"/>
    </row>
    <row r="78" spans="1:4" s="8" customFormat="1" ht="15">
      <c r="A78" s="25"/>
      <c r="D78" s="21"/>
    </row>
    <row r="79" spans="1:4" s="8" customFormat="1" ht="15">
      <c r="A79" s="25"/>
      <c r="D79" s="21"/>
    </row>
    <row r="80" spans="1:4" s="8" customFormat="1" ht="15">
      <c r="A80" s="25"/>
      <c r="D80" s="21"/>
    </row>
    <row r="81" spans="1:4" s="8" customFormat="1" ht="15">
      <c r="A81" s="25"/>
      <c r="D81" s="21"/>
    </row>
    <row r="82" spans="1:4" s="8" customFormat="1" ht="15">
      <c r="A82" s="25"/>
      <c r="D82" s="21"/>
    </row>
    <row r="83" spans="1:4" s="8" customFormat="1" ht="15">
      <c r="A83" s="25"/>
      <c r="D83" s="21"/>
    </row>
    <row r="84" spans="1:4" s="8" customFormat="1" ht="15">
      <c r="A84" s="25"/>
      <c r="D84" s="21"/>
    </row>
    <row r="85" spans="1:4" s="8" customFormat="1" ht="15">
      <c r="A85" s="25"/>
      <c r="D85" s="21"/>
    </row>
    <row r="86" spans="1:4" s="8" customFormat="1" ht="15">
      <c r="A86" s="25"/>
      <c r="D86" s="21"/>
    </row>
    <row r="87" spans="1:4" s="8" customFormat="1" ht="15">
      <c r="A87" s="25"/>
      <c r="D87" s="21"/>
    </row>
    <row r="88" spans="1:4" s="8" customFormat="1" ht="15">
      <c r="A88" s="25"/>
      <c r="D88" s="21"/>
    </row>
    <row r="89" spans="1:4" s="8" customFormat="1" ht="15">
      <c r="A89" s="25"/>
      <c r="D89" s="21"/>
    </row>
    <row r="90" spans="1:4" s="8" customFormat="1" ht="15">
      <c r="A90" s="25"/>
      <c r="D90" s="21"/>
    </row>
    <row r="91" spans="1:4" s="8" customFormat="1" ht="15">
      <c r="A91" s="25"/>
      <c r="D91" s="21"/>
    </row>
    <row r="92" spans="1:4" s="8" customFormat="1" ht="15">
      <c r="A92" s="25"/>
      <c r="D92" s="21"/>
    </row>
    <row r="93" spans="1:4" s="8" customFormat="1" ht="15">
      <c r="A93" s="25"/>
      <c r="D93" s="21"/>
    </row>
    <row r="94" spans="1:4" s="8" customFormat="1" ht="15">
      <c r="A94" s="25"/>
      <c r="D94" s="21"/>
    </row>
    <row r="95" spans="1:4" s="8" customFormat="1" ht="15">
      <c r="A95" s="25"/>
      <c r="D95" s="21"/>
    </row>
    <row r="96" spans="1:4" s="8" customFormat="1" ht="15">
      <c r="A96" s="25"/>
      <c r="D96" s="21"/>
    </row>
    <row r="97" spans="1:4" s="8" customFormat="1" ht="15">
      <c r="A97" s="25"/>
      <c r="D97" s="21"/>
    </row>
    <row r="98" spans="1:4" s="8" customFormat="1" ht="15">
      <c r="A98" s="25"/>
      <c r="D98" s="21"/>
    </row>
    <row r="99" spans="1:4" s="8" customFormat="1" ht="15">
      <c r="A99" s="25"/>
      <c r="D99" s="21"/>
    </row>
    <row r="100" spans="1:4" s="8" customFormat="1" ht="15">
      <c r="A100" s="25"/>
      <c r="D100" s="21"/>
    </row>
    <row r="101" spans="1:4" s="8" customFormat="1" ht="15">
      <c r="A101" s="25"/>
      <c r="D101" s="21"/>
    </row>
    <row r="102" spans="1:4" s="8" customFormat="1" ht="15">
      <c r="A102" s="25"/>
      <c r="D102" s="21"/>
    </row>
    <row r="103" spans="1:4" s="8" customFormat="1" ht="15">
      <c r="A103" s="25"/>
      <c r="D103" s="21"/>
    </row>
    <row r="104" spans="1:4" s="8" customFormat="1" ht="15">
      <c r="A104" s="25"/>
      <c r="D104" s="21"/>
    </row>
    <row r="105" spans="1:4" s="8" customFormat="1" ht="15">
      <c r="A105" s="25"/>
      <c r="D105" s="21"/>
    </row>
    <row r="106" spans="1:4" s="8" customFormat="1" ht="15">
      <c r="A106" s="25"/>
      <c r="D106" s="21"/>
    </row>
    <row r="107" spans="1:4" s="8" customFormat="1" ht="15">
      <c r="A107" s="25"/>
      <c r="D107" s="21"/>
    </row>
    <row r="108" spans="1:4" s="8" customFormat="1" ht="15">
      <c r="A108" s="25"/>
      <c r="D108" s="21"/>
    </row>
    <row r="109" spans="1:4" s="8" customFormat="1" ht="15">
      <c r="A109" s="25"/>
      <c r="D109" s="21"/>
    </row>
  </sheetData>
  <sheetProtection/>
  <mergeCells count="22">
    <mergeCell ref="A7:B7"/>
    <mergeCell ref="K45:K54"/>
    <mergeCell ref="K3:K8"/>
    <mergeCell ref="A6:B6"/>
    <mergeCell ref="A5:B5"/>
    <mergeCell ref="A4:B4"/>
    <mergeCell ref="K21:K38"/>
    <mergeCell ref="A3:J3"/>
    <mergeCell ref="C6:F6"/>
    <mergeCell ref="F9:F55"/>
    <mergeCell ref="G4:J4"/>
    <mergeCell ref="G5:J5"/>
    <mergeCell ref="G6:J6"/>
    <mergeCell ref="C4:F4"/>
    <mergeCell ref="C5:F5"/>
    <mergeCell ref="A2:J2"/>
    <mergeCell ref="A55:B55"/>
    <mergeCell ref="A58:B58"/>
    <mergeCell ref="K12:K20"/>
    <mergeCell ref="B8:I8"/>
    <mergeCell ref="B56:I56"/>
    <mergeCell ref="J9:J55"/>
  </mergeCells>
  <printOptions/>
  <pageMargins left="0.11811023622047245" right="0.11811023622047245" top="0" bottom="0" header="0.31496062992125984" footer="0.31496062992125984"/>
  <pageSetup horizontalDpi="180" verticalDpi="18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2009-02-24T04:58:44Z</cp:lastPrinted>
  <dcterms:created xsi:type="dcterms:W3CDTF">2006-09-28T05:33:49Z</dcterms:created>
  <dcterms:modified xsi:type="dcterms:W3CDTF">2012-04-18T10:48:04Z</dcterms:modified>
  <cp:category/>
  <cp:version/>
  <cp:contentType/>
  <cp:contentStatus/>
</cp:coreProperties>
</file>