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5480" windowHeight="9435" activeTab="1"/>
  </bookViews>
  <sheets>
    <sheet name="Основная" sheetId="1" r:id="rId1"/>
    <sheet name="НГ" sheetId="2" r:id="rId2"/>
    <sheet name="Лист2" sheetId="3" r:id="rId3"/>
  </sheets>
  <definedNames>
    <definedName name="YANDEX_1" localSheetId="2">'Лист2'!#REF!</definedName>
    <definedName name="YANDEX_1" localSheetId="1">'НГ'!#REF!</definedName>
    <definedName name="YANDEX_1" localSheetId="0">'Основная'!#REF!</definedName>
  </definedNames>
  <calcPr fullCalcOnLoad="1"/>
</workbook>
</file>

<file path=xl/sharedStrings.xml><?xml version="1.0" encoding="utf-8"?>
<sst xmlns="http://schemas.openxmlformats.org/spreadsheetml/2006/main" count="793" uniqueCount="427">
  <si>
    <t>Ник, имя</t>
  </si>
  <si>
    <t>возраст</t>
  </si>
  <si>
    <t>рост</t>
  </si>
  <si>
    <t>вес до</t>
  </si>
  <si>
    <t>вес  29.03.10</t>
  </si>
  <si>
    <t>вес 05.04.10</t>
  </si>
  <si>
    <t>вес 12.04.10</t>
  </si>
  <si>
    <t>вес 19.04.10</t>
  </si>
  <si>
    <t>вес 26.04.10</t>
  </si>
  <si>
    <t>вес 04.05.10</t>
  </si>
  <si>
    <t>вес 11.05.10</t>
  </si>
  <si>
    <t>вес 17.05.10</t>
  </si>
  <si>
    <t>вес 24.05.10</t>
  </si>
  <si>
    <t>вес 31.05.10</t>
  </si>
  <si>
    <t>Вес на 7.06.10</t>
  </si>
  <si>
    <t>Вес на 14.06.10</t>
  </si>
  <si>
    <t>хочу (кг)</t>
  </si>
  <si>
    <t>надо сбросить кг</t>
  </si>
  <si>
    <t>уже сбросила</t>
  </si>
  <si>
    <t>осталось сбросить</t>
  </si>
  <si>
    <t>вес 27.03.10</t>
  </si>
  <si>
    <t>сбросила с 17 по 25 мая</t>
  </si>
  <si>
    <t>сбросила с 25 мая по  1 июня</t>
  </si>
  <si>
    <t>сбросила с 1 по 8 июня</t>
  </si>
  <si>
    <t>сбросила с 8 по 15 июня</t>
  </si>
  <si>
    <t>сбросила с 15 по 22 июня</t>
  </si>
  <si>
    <t>сбросила с 22 по 29 июня</t>
  </si>
  <si>
    <t>сбросила с 29 по 6 июля</t>
  </si>
  <si>
    <t>сбросила с 6по 13  июля</t>
  </si>
  <si>
    <t>сбросила с 13по20  июля</t>
  </si>
  <si>
    <t>сбросила с 20по 27 июля</t>
  </si>
  <si>
    <t>сбросила в %</t>
  </si>
  <si>
    <t>Сбросили за неделю</t>
  </si>
  <si>
    <t>Замеры до</t>
  </si>
  <si>
    <t>Последние замеры</t>
  </si>
  <si>
    <t>Замеры01.06.09</t>
  </si>
  <si>
    <t>Замеры08.06.09</t>
  </si>
  <si>
    <t>Замеры15.06.09</t>
  </si>
  <si>
    <t>Замеры22.06.09</t>
  </si>
  <si>
    <t>Замеры 29.06.09</t>
  </si>
  <si>
    <t>Замеры 06.07.09</t>
  </si>
  <si>
    <t>Замеры13.07.09</t>
  </si>
  <si>
    <t>Замеры20.07.09</t>
  </si>
  <si>
    <t>Замеры27.07.09</t>
  </si>
  <si>
    <t>Замеры03.08.09</t>
  </si>
  <si>
    <t>Мини-цель</t>
  </si>
  <si>
    <t xml:space="preserve">Сроки </t>
  </si>
  <si>
    <t>Метод</t>
  </si>
  <si>
    <t>Дата присоединения</t>
  </si>
  <si>
    <t>Анютка2105, Анна</t>
  </si>
  <si>
    <t>116-100-123</t>
  </si>
  <si>
    <t>9 мес</t>
  </si>
  <si>
    <t>правильное питание и фитнес</t>
  </si>
  <si>
    <t>до или с 22.03.2010</t>
  </si>
  <si>
    <t>Margo12, Светлана</t>
  </si>
  <si>
    <t>программа минимум - сбросить 10 кг к 11.07.10, 
в идеале : вес - 45 кг через год.</t>
  </si>
  <si>
    <t>Wild_Koshka , Елен</t>
  </si>
  <si>
    <t>грудь-талия-бедра без понятия</t>
  </si>
  <si>
    <t>год</t>
  </si>
  <si>
    <t>системи минус 60</t>
  </si>
  <si>
    <t>90-65-93</t>
  </si>
  <si>
    <t>212926, Ксения</t>
  </si>
  <si>
    <t>26 июня- за 1,5 месяца</t>
  </si>
  <si>
    <t>Диета - спорт!</t>
  </si>
  <si>
    <t>mila87, Таня</t>
  </si>
  <si>
    <t>96-78-108</t>
  </si>
  <si>
    <t>до июня</t>
  </si>
  <si>
    <t>бодифлекс дома; Хот-айрон, Йога и стэпы в зале.Правильное питание</t>
  </si>
  <si>
    <t>92-85-108</t>
  </si>
  <si>
    <t>67 к 01 июля</t>
  </si>
  <si>
    <t>до 1сентября</t>
  </si>
  <si>
    <t>в данный момент-гречка</t>
  </si>
  <si>
    <t>BSS0024, Маша</t>
  </si>
  <si>
    <t>JuliaX, Юлия</t>
  </si>
  <si>
    <t>6 мес</t>
  </si>
  <si>
    <t>диеты + правильное питание в перерывах</t>
  </si>
  <si>
    <t>Aleno4ka2008</t>
  </si>
  <si>
    <t>95-76-105</t>
  </si>
  <si>
    <t>93-71-96</t>
  </si>
  <si>
    <t>июнь</t>
  </si>
  <si>
    <t>Метод - правильное питание, разгрузочные дни, занятия спортом, массажи (обычный и баночный), прогулки пешком по выходным.</t>
  </si>
  <si>
    <t>Flayyy, Настя</t>
  </si>
  <si>
    <t>91-71-110</t>
  </si>
  <si>
    <t>Действия: сейчас сижу на диете, после нее постараюсь придерживаться режима и просто поменьше жрать, домашние физ.нагрузки (гимнастика помелочи), массаж баночный и хочу еще начать бегать.
Цель: вообще схудануть до 55 кг (год назад так и было), но пока скин</t>
  </si>
  <si>
    <t>marfuntik, Марина</t>
  </si>
  <si>
    <t>87-70-100</t>
  </si>
  <si>
    <t>к лету</t>
  </si>
  <si>
    <t>8. Бодифлекс+поменьше есть, вечером еще меньше)) 
9. Летом хочу носить любимые шорты и мини юбку</t>
  </si>
  <si>
    <t>Брю, Юля</t>
  </si>
  <si>
    <t xml:space="preserve">упорно не могу найти сантиметр!!!  Сегодня по пути с работы куплю </t>
  </si>
  <si>
    <t>TMP USER, Алена</t>
  </si>
  <si>
    <t>91-66-91</t>
  </si>
  <si>
    <t>к августу</t>
  </si>
  <si>
    <t>1) никаких диет, просто здоровый образ питания
2) велик, бег, гимнастика
может на массажики еще похожу, если денег наскребу</t>
  </si>
  <si>
    <t xml:space="preserve"> 90-66-92</t>
  </si>
  <si>
    <t>1 июля</t>
  </si>
  <si>
    <t>сейчас плаваю. Планирую с сегодняшнего дня белковую диету + бег по вечерам+плавание + обруч(фитнес пока в в бюджет не проходит)
9. цель - вернуть свой 44 размер :-) вместо появившегося год назад 46.....убрать "уши" свисающие из брюк!</t>
  </si>
  <si>
    <t>economist, Аня</t>
  </si>
  <si>
    <t>2,5 мес</t>
  </si>
  <si>
    <t>правильное питание, сайклы, силовая нагрузка, может на обруч решусь</t>
  </si>
  <si>
    <t>87-63-92</t>
  </si>
  <si>
    <t>Марика,Маша</t>
  </si>
  <si>
    <t>83-69-95</t>
  </si>
  <si>
    <t>83-67-94</t>
  </si>
  <si>
    <t>10 мая</t>
  </si>
  <si>
    <t>Для этого планирую: посещать аквааэробику 2 раза в неделю, ежедневно делать комплексы упражнений дома (утром и вечером по 10 минут), не есть сладкого и мучного. Очень надеюсь на коллективный разум, коллективную силу воли и ценные советы форумчан!</t>
  </si>
  <si>
    <t>gimi, Ира</t>
  </si>
  <si>
    <t>секрет-63,5-91</t>
  </si>
  <si>
    <t>1 мес</t>
  </si>
  <si>
    <t>Меньше сладкого, но не ограничевать его совсем, жареного, и спорт, спорт, спорт.</t>
  </si>
  <si>
    <t>АлисияЗеленская, Валя</t>
  </si>
  <si>
    <t>90-67-95</t>
  </si>
  <si>
    <t xml:space="preserve">к 25 июля! И параметры хочу 90-62-90 </t>
  </si>
  <si>
    <t>Занятие в спортзале+бассейн и правильное питание, и баночный массаж конечно же</t>
  </si>
  <si>
    <t>Гингема_25, Лена 25</t>
  </si>
  <si>
    <t>90-76-92</t>
  </si>
  <si>
    <t>потребление некалорийных продуктов, фитнес 4-5 раз в неделю, не есть после 18
9. хочу вернуть себе дородовую форму</t>
  </si>
  <si>
    <t>GoldNight</t>
  </si>
  <si>
    <t>90-73-94</t>
  </si>
  <si>
    <t>до конца июля</t>
  </si>
  <si>
    <t>система - 60 и бег три раза в неделю, утром зарядка на растяжку всегда, уже привычка</t>
  </si>
  <si>
    <t>К августу хочу весить 50-51</t>
  </si>
  <si>
    <t>Способы- шейпинг 2 раза в неделю, начала заниматься бегом по утрам каждый день около 30-40 мин. Стараюсь придерживаться шейпинг питания- 3 часа до тренировки и три после ничего не есть и пить можно только воду. В моем случае мне нужно стараться не есть по</t>
  </si>
  <si>
    <t>Stasya22, наська</t>
  </si>
  <si>
    <t>58 кг</t>
  </si>
  <si>
    <t xml:space="preserve"> Программа на месяц-правильное питание. Спорт отменяется в связи с сессии</t>
  </si>
  <si>
    <t xml:space="preserve">troya </t>
  </si>
  <si>
    <t>84-70-94</t>
  </si>
  <si>
    <t>83-73-95</t>
  </si>
  <si>
    <t>Хочу скинуть 3 килограмма к августу, то есть за 2 месяц</t>
  </si>
  <si>
    <t xml:space="preserve">Методы борьбы - обруч, бег, кушаем больше зелени, стараемся не жрать вечером и не кушать майонезы-пиццы и прочее. Ещё качаю пресс дома, на фитнесс и прочее денег нету.  
</t>
  </si>
  <si>
    <t>Boltywkaaa , Олеся</t>
  </si>
  <si>
    <t>90-74-94</t>
  </si>
  <si>
    <t>ТАЛИЮ ХОЧУУУУУ 65</t>
  </si>
  <si>
    <t>срок....ммм....ну, хотелось бы за месяц...то есть к началю июля быть в форме</t>
  </si>
  <si>
    <t xml:space="preserve">способы - поменьше сладкого, побольше физ нагрузки, массаж баночками. и ещё хочу обруч прикупить. вот.
</t>
  </si>
  <si>
    <t>Nedimina, Светлана</t>
  </si>
  <si>
    <t>Lesy5694, Елена</t>
  </si>
  <si>
    <t>114-90-128</t>
  </si>
  <si>
    <t>похудеть хочу потому что обнаружила что похожа на бегемота..прям копия Глории из "Мадагаскара по пропорциям ))))
в килограммах не знаю, но ориентировочно на 2-3 размера к новому году. а потмо посмотрим</t>
  </si>
  <si>
    <t>ФИНАЛИСТЫ</t>
  </si>
  <si>
    <t>Megumi, Ольга</t>
  </si>
  <si>
    <t xml:space="preserve"> 89-70-99</t>
  </si>
  <si>
    <t>86-65-94</t>
  </si>
  <si>
    <t xml:space="preserve"> до 14 июня 2010</t>
  </si>
  <si>
    <t>Питание по Монтиньяку, сладкое вообще пока отменяется, фитнес 2 раза в неделю, пластмассовый обруч с пупырышками.</t>
  </si>
  <si>
    <t>Итого:</t>
  </si>
  <si>
    <t xml:space="preserve"> </t>
  </si>
  <si>
    <t>Славная, Алена</t>
  </si>
  <si>
    <t>к 1 сентября</t>
  </si>
  <si>
    <t>Не буду есть после 6 вечера, исключила из питания белый хлеб, майонез, ограничила потребление сладостей, в ближайшем будущем посещение спортзала</t>
  </si>
  <si>
    <t>Вес на 21.06</t>
  </si>
  <si>
    <t>88-67-108</t>
  </si>
  <si>
    <t>Lipa17,Валентина</t>
  </si>
  <si>
    <t xml:space="preserve">Медная </t>
  </si>
  <si>
    <t>правильное питание, никаких сладостей и мучных изделий. В зал пока не хожу, занимаюсь сама дома под скачанные с интернета ролики.</t>
  </si>
  <si>
    <t>86-61-90</t>
  </si>
  <si>
    <t>Вес на 28.06</t>
  </si>
  <si>
    <t>90-68-99</t>
  </si>
  <si>
    <t>58 к  сентября</t>
  </si>
  <si>
    <t>Вес на 5.07</t>
  </si>
  <si>
    <t>Nour (laverna сейчас)</t>
  </si>
  <si>
    <t>90-76-100</t>
  </si>
  <si>
    <t>88-62-91</t>
  </si>
  <si>
    <t>89-72-92</t>
  </si>
  <si>
    <t>88-64-90</t>
  </si>
  <si>
    <t>Вес на 12.07</t>
  </si>
  <si>
    <t>93-75-100</t>
  </si>
  <si>
    <t>M@llyuss@, Ольга</t>
  </si>
  <si>
    <t>до 1 сентября</t>
  </si>
  <si>
    <t xml:space="preserve">1)тонус-столы 2)роликовый тренажеры 3) диета </t>
  </si>
  <si>
    <t>92-75-98</t>
  </si>
  <si>
    <t>секрет-61-88</t>
  </si>
  <si>
    <t>92-74-100</t>
  </si>
  <si>
    <t>Вес на 19.07</t>
  </si>
  <si>
    <t>88-72-91</t>
  </si>
  <si>
    <t>92-76-100</t>
  </si>
  <si>
    <t>Вес на 26.07</t>
  </si>
  <si>
    <t>86-62-91</t>
  </si>
  <si>
    <t>Вес на 2.08</t>
  </si>
  <si>
    <t>117-111-117</t>
  </si>
  <si>
    <t>88 -65-89</t>
  </si>
  <si>
    <t>100-89-113</t>
  </si>
  <si>
    <t>84-62-94</t>
  </si>
  <si>
    <t>Вес на 9.08</t>
  </si>
  <si>
    <t>92-82-105</t>
  </si>
  <si>
    <t>91-68-91</t>
  </si>
  <si>
    <t>Вес на 16.08</t>
  </si>
  <si>
    <t>Вес на 23.08</t>
  </si>
  <si>
    <t>jenopash, Евгения</t>
  </si>
  <si>
    <t>nasteg, Настя</t>
  </si>
  <si>
    <t>временно в соседнем топике пузатиков</t>
  </si>
  <si>
    <t>nevestaMari, Маша</t>
  </si>
  <si>
    <t>90-70-95</t>
  </si>
  <si>
    <t>kuzka85,Катя</t>
  </si>
  <si>
    <t>1 год</t>
  </si>
  <si>
    <t>Это правильное питание, без переедания. Спорт. Пока планирую начать ходить на сайкл. Осенью бассейн</t>
  </si>
  <si>
    <t>Вес на 30.08</t>
  </si>
  <si>
    <t>Вес на 6.09</t>
  </si>
  <si>
    <t xml:space="preserve">106-85-103 </t>
  </si>
  <si>
    <t>способ и меры, разгрузочные дни раз в неделю, зарядка по утрам</t>
  </si>
  <si>
    <t>Вес на 13.09</t>
  </si>
  <si>
    <t>Не жрать всякую вредную гадость +аква с октября и групповые занятия типа интервал и степ.</t>
  </si>
  <si>
    <t>95-85-100</t>
  </si>
  <si>
    <t>Вес на 20.09</t>
  </si>
  <si>
    <t>90-72-94</t>
  </si>
  <si>
    <t>Машенька, Маша</t>
  </si>
  <si>
    <t>90-71-96</t>
  </si>
  <si>
    <t>Вем на 27.09</t>
  </si>
  <si>
    <t>Ladyjoe, ЗОЯ</t>
  </si>
  <si>
    <t>9 месяцев</t>
  </si>
  <si>
    <t xml:space="preserve">пока ограничиваю себя в еде. позже сяду на гречневую диету+ фитнес 
</t>
  </si>
  <si>
    <t>с 27.09.2010</t>
  </si>
  <si>
    <t xml:space="preserve">97-80-105 </t>
  </si>
  <si>
    <t>95-83-100</t>
  </si>
  <si>
    <t>Вес на  4.10</t>
  </si>
  <si>
    <t>85-65-95</t>
  </si>
  <si>
    <t>Zlat@, Настя</t>
  </si>
  <si>
    <t>86-70-95</t>
  </si>
  <si>
    <t>Вес на 11.10</t>
  </si>
  <si>
    <t xml:space="preserve"> Rigick, Настя</t>
  </si>
  <si>
    <t>91-72-97</t>
  </si>
  <si>
    <t>правильное питание без ограничений..только в сладком и мучном (так как нельзя)+ фитнесс дома с каналом Живи.</t>
  </si>
  <si>
    <t>91-71-93</t>
  </si>
  <si>
    <t>Вес на 18.10</t>
  </si>
  <si>
    <t>Вес на 25.10</t>
  </si>
  <si>
    <t>Вес на 1.11</t>
  </si>
  <si>
    <t>85-61-90</t>
  </si>
  <si>
    <t>временно беременна</t>
  </si>
  <si>
    <t>Вес на 15.11</t>
  </si>
  <si>
    <t>к НГ</t>
  </si>
  <si>
    <t>1 октября</t>
  </si>
  <si>
    <t>к НГ 70 кг, талию хочу 75</t>
  </si>
  <si>
    <t>?-78-101</t>
  </si>
  <si>
    <t xml:space="preserve">спорт, прав. питание иногда зиг-заг </t>
  </si>
  <si>
    <t>Бодифлекс</t>
  </si>
  <si>
    <t>Trym</t>
  </si>
  <si>
    <t>95-75-95</t>
  </si>
  <si>
    <t>к НГ хочу 57</t>
  </si>
  <si>
    <t>102-83-103</t>
  </si>
  <si>
    <t>Правильное питание, тренировки на тонусных-столах и т.п., очень хочу добавить танцы и бассейн</t>
  </si>
  <si>
    <t>54 к НГ</t>
  </si>
  <si>
    <t>93-68-98</t>
  </si>
  <si>
    <t>желательно к новому году</t>
  </si>
  <si>
    <t>29,11,2010</t>
  </si>
  <si>
    <t>Вес на 29,11</t>
  </si>
  <si>
    <t>89-68-86</t>
  </si>
  <si>
    <t>88-66-91</t>
  </si>
  <si>
    <t>104-77-103</t>
  </si>
  <si>
    <t>вес 07.12.</t>
  </si>
  <si>
    <t>вес 13.12</t>
  </si>
  <si>
    <t>вес 20.12</t>
  </si>
  <si>
    <t>Необходимо скинуть больше 10 кг</t>
  </si>
  <si>
    <t>Необходимо скинуть  10 - 7 кг</t>
  </si>
  <si>
    <t>Необходимо скинуть 3-5 кг</t>
  </si>
  <si>
    <t>Необходимо скинуть менее 3 кг</t>
  </si>
  <si>
    <t>Светлаша, Светлана</t>
  </si>
  <si>
    <t>вес на 17.01</t>
  </si>
  <si>
    <t>vertuprishka(Ксения)</t>
  </si>
  <si>
    <t>до 1 июня</t>
  </si>
  <si>
    <t>94-78-98</t>
  </si>
  <si>
    <t>95-70-93</t>
  </si>
  <si>
    <t>вес на 24.01</t>
  </si>
  <si>
    <t>98-75-101</t>
  </si>
  <si>
    <t>правильное питание</t>
  </si>
  <si>
    <t>22 января</t>
  </si>
  <si>
    <t>вес на 31.01</t>
  </si>
  <si>
    <t>вес на 7,02</t>
  </si>
  <si>
    <t>вес на 14,02</t>
  </si>
  <si>
    <t>Ром@шечк@</t>
  </si>
  <si>
    <t>к 8 марта</t>
  </si>
  <si>
    <t>87-64-94</t>
  </si>
  <si>
    <t xml:space="preserve">правильное питание, не кушать поздно, физ-ра дома утром и вечером </t>
  </si>
  <si>
    <t xml:space="preserve">Eternity_in_me </t>
  </si>
  <si>
    <t xml:space="preserve">Гаструла </t>
  </si>
  <si>
    <t>90-65-100</t>
  </si>
  <si>
    <t>вес 21.02</t>
  </si>
  <si>
    <t>Ksuniya , Ксения</t>
  </si>
  <si>
    <t>85-63-94</t>
  </si>
  <si>
    <t xml:space="preserve">114-106-114 </t>
  </si>
  <si>
    <t>вес 28.02</t>
  </si>
  <si>
    <t xml:space="preserve">lubovv </t>
  </si>
  <si>
    <t>102-102-133</t>
  </si>
  <si>
    <t>Хожу в тренажерный зал и на вакуумный массаж. Сдиетой туго, но этот вопрос в разработке</t>
  </si>
  <si>
    <t>До конца марта я похудею до 92 кг.</t>
  </si>
  <si>
    <t>http://www.odnoklassniki.ru/dk?st.cmd=userMain</t>
  </si>
  <si>
    <t>вес 07.03</t>
  </si>
  <si>
    <t>вес 14.03</t>
  </si>
  <si>
    <t>94-70-95</t>
  </si>
  <si>
    <t>105-101-112</t>
  </si>
  <si>
    <t>118-115-127</t>
  </si>
  <si>
    <t xml:space="preserve">До первого июля сбросить 10кг. </t>
  </si>
  <si>
    <t>Здоровое питание, подсчет калорий</t>
  </si>
  <si>
    <t>подсчет калорий</t>
  </si>
  <si>
    <t>вес 21.03</t>
  </si>
  <si>
    <t xml:space="preserve">86-66-97 </t>
  </si>
  <si>
    <t>вес 28.03</t>
  </si>
  <si>
    <t xml:space="preserve">93-75-97 </t>
  </si>
  <si>
    <t xml:space="preserve">Yagulaika ,Яна </t>
  </si>
  <si>
    <t>96-74-107</t>
  </si>
  <si>
    <t>Методы: правильное питание и возможно спорт</t>
  </si>
  <si>
    <t>до июня 11</t>
  </si>
  <si>
    <t>вес 04.04</t>
  </si>
  <si>
    <t>Ермолаева, Елена</t>
  </si>
  <si>
    <t>вес 20.04.2011</t>
  </si>
  <si>
    <t>МечТа (Татьяна)</t>
  </si>
  <si>
    <t>90-80-95</t>
  </si>
  <si>
    <t xml:space="preserve">86-63-93 </t>
  </si>
  <si>
    <t>ШалунишкаЯ (Елена)</t>
  </si>
  <si>
    <t>Подсчет калорий</t>
  </si>
  <si>
    <t>88-65-90</t>
  </si>
  <si>
    <t>вес 03.05.2011</t>
  </si>
  <si>
    <t>вес 25.04.2011</t>
  </si>
  <si>
    <t xml:space="preserve">89-77-92 </t>
  </si>
  <si>
    <t>98-78-96</t>
  </si>
  <si>
    <t>вес 10.05.2011</t>
  </si>
  <si>
    <t>Katarzyna, Катя</t>
  </si>
  <si>
    <t>87-67-93</t>
  </si>
  <si>
    <t>Julchitay, Юля</t>
  </si>
  <si>
    <t>90-77-91</t>
  </si>
  <si>
    <t xml:space="preserve">фитнес, уменьшение порций (дробление) </t>
  </si>
  <si>
    <t>10.05.2011г</t>
  </si>
  <si>
    <t>PrettyWoman, Виктория</t>
  </si>
  <si>
    <t>88-71-99</t>
  </si>
  <si>
    <t>дробное питание; практически исключено:сладкое, мучное, жирное; оксисайз и физические нагрузки в домашних условиях</t>
  </si>
  <si>
    <t>15.08.2011г</t>
  </si>
  <si>
    <t>87-66-91</t>
  </si>
  <si>
    <t>89-76-89</t>
  </si>
  <si>
    <t>Lapylya, Татьяна</t>
  </si>
  <si>
    <t>23.05.2011г</t>
  </si>
  <si>
    <t>16.05.2011г</t>
  </si>
  <si>
    <t>Ramilla, Маша</t>
  </si>
  <si>
    <t>fgjhn1321, Татьяна</t>
  </si>
  <si>
    <t>30.05.2011г</t>
  </si>
  <si>
    <t>92-69-99</t>
  </si>
  <si>
    <t>06.06.2011г</t>
  </si>
  <si>
    <t>правильное питание и йога</t>
  </si>
  <si>
    <t>115-86-100</t>
  </si>
  <si>
    <t>120-91-102</t>
  </si>
  <si>
    <t>109-79-109</t>
  </si>
  <si>
    <t>"...потихоньку-помаленьку, по 2-3 кг в неделю, чтобы не совсем тяжко было..."</t>
  </si>
  <si>
    <t>ничего жирного, сладкого, (проливные слезы), никакого алкоголя (эх, а коньячок под шашлычок? :-(((, сбалансированное питание 5 раз в день, обязательные овощи, фрукты и молочное, нежирное мясо... Плюс тренировки (шейпинг) 2 раза в неделю, планирую по вечерам на велике до моря - и купаться. После лета будет аквааэробика или просто плавание</t>
  </si>
  <si>
    <t>Мирта</t>
  </si>
  <si>
    <t>97 - 80 - 104</t>
  </si>
  <si>
    <t>к 1 сентября выйти на 60 кг</t>
  </si>
  <si>
    <t>очистительная программа Лисси Мусси</t>
  </si>
  <si>
    <t>Olli4ka, Оля</t>
  </si>
  <si>
    <t>14.06.2011г</t>
  </si>
  <si>
    <t>darjalla</t>
  </si>
  <si>
    <t>96-75-100</t>
  </si>
  <si>
    <t>хожу в тонус-клуб</t>
  </si>
  <si>
    <t>к сентябрю</t>
  </si>
  <si>
    <t>20.06.2011г</t>
  </si>
  <si>
    <t>Anitka1984, Аня</t>
  </si>
  <si>
    <t>27.06.2011г</t>
  </si>
  <si>
    <t>105-80-95</t>
  </si>
  <si>
    <t>ну думаю за пару месяцев еще 7 кг скину</t>
  </si>
  <si>
    <t>отказалась от сладкого (могу себе пару кубиков шоколадки позвонить раз дня в три), мучного (не ем три месяца), жирного. Ем: фрукты(кроме бананов), овощи, могу мяса кусочек сьесть, пью кефир, ряженку. Редко яйцо, сыр. И балую себя раз-два в неделю мороженым (ну это летнее балавство).</t>
  </si>
  <si>
    <t>99-80-98</t>
  </si>
  <si>
    <t xml:space="preserve">97-77-102 </t>
  </si>
  <si>
    <t>04.07.2011г</t>
  </si>
  <si>
    <t>96-71-102</t>
  </si>
  <si>
    <t>96-74-100</t>
  </si>
  <si>
    <t>95-74-94</t>
  </si>
  <si>
    <t>11.07.2011г</t>
  </si>
  <si>
    <t>liz_aveta, Лиза</t>
  </si>
  <si>
    <t xml:space="preserve">три месяца. </t>
  </si>
  <si>
    <t>Села на лиепайскую диету.</t>
  </si>
  <si>
    <t xml:space="preserve">Kattye, Катя </t>
  </si>
  <si>
    <t>Zluka, Даша</t>
  </si>
  <si>
    <t>18.07.2011г</t>
  </si>
  <si>
    <t>Helenf, Елена</t>
  </si>
  <si>
    <t>25.07.2011г</t>
  </si>
  <si>
    <t>hohluwka, Юля</t>
  </si>
  <si>
    <t>87-70-97</t>
  </si>
  <si>
    <t>6 месяцев</t>
  </si>
  <si>
    <t>диеты, спортивная нагрузка</t>
  </si>
  <si>
    <t>87-67-97</t>
  </si>
  <si>
    <t>Ирис_ка, Вера</t>
  </si>
  <si>
    <t>01.08.2011г</t>
  </si>
  <si>
    <t>107-87-103</t>
  </si>
  <si>
    <t>Хочу похудеть к следующему лету</t>
  </si>
  <si>
    <t>ограничение по объему пищи, отказ от ужина, иногда разгрузочные дни,катание на велосипеде, хочу быть красивой мамой!</t>
  </si>
  <si>
    <t xml:space="preserve">Spring Melody, Татьяна </t>
  </si>
  <si>
    <t>08.08.2011г</t>
  </si>
  <si>
    <t>115-108-122</t>
  </si>
  <si>
    <t>22.08.2011г</t>
  </si>
  <si>
    <t>Hell08, Елена</t>
  </si>
  <si>
    <t>90-68-105</t>
  </si>
  <si>
    <t>к новому 2012 году</t>
  </si>
  <si>
    <t>тонус-клуб (тонус-столы, ИК штаны, прессотерапия, ролик, вакуум-степ), ограничения в питании (меньше мучного, сладкого, стараться не есть на ночь), цель - стать не "грушей" а "песочными часами", влезть в очень элегантное маленькое черное платье из атласа - и не выглядеть при этом подушкой, обтянутой наволочкой, улучшить состояние кожи, испытать легкость при передвижении по лестницам</t>
  </si>
  <si>
    <t>90-68-106</t>
  </si>
  <si>
    <t>29.08.2011г</t>
  </si>
  <si>
    <t>93-68-94</t>
  </si>
  <si>
    <t>99-76-97</t>
  </si>
  <si>
    <t>05.09.2011г</t>
  </si>
  <si>
    <t>19.09.2011г</t>
  </si>
  <si>
    <t>91х67х98</t>
  </si>
  <si>
    <t>104-83-103</t>
  </si>
  <si>
    <t>26.09.2011г</t>
  </si>
  <si>
    <t>03.10.2011г</t>
  </si>
  <si>
    <t>10.10.2011г</t>
  </si>
  <si>
    <t>17.10.2011г</t>
  </si>
  <si>
    <t>24.10.2011г</t>
  </si>
  <si>
    <t>31.10.2011г</t>
  </si>
  <si>
    <t>07.11.2011г</t>
  </si>
  <si>
    <t>14.11.2011г</t>
  </si>
  <si>
    <t>Необходимо скинуть  5 - 7 кг</t>
  </si>
  <si>
    <t>119 - 87 - 102</t>
  </si>
  <si>
    <t>21.11.2011г</t>
  </si>
  <si>
    <t>99-76-95</t>
  </si>
  <si>
    <t>Ограничиваю себя с сладком, мучном, после 18 не ем, подключаю, банки, физнагрузки и тыды, ну и м.б. опять на диету сяду, мне на ней так легко</t>
  </si>
  <si>
    <t>1-е, диета... 2-е, спорт, 3-е, медовый антицеллюлитный массаж, 4-е, баночки!</t>
  </si>
  <si>
    <t>на японке посижу - как раз месяц</t>
  </si>
  <si>
    <t>Solnufko (Анна)</t>
  </si>
  <si>
    <t>115-100-120</t>
  </si>
  <si>
    <t>худеем с психотерапевтом</t>
  </si>
  <si>
    <t>Придерживаюсь "правильного" питания</t>
  </si>
  <si>
    <t>спорт=спорт…</t>
  </si>
  <si>
    <t>90-69-100</t>
  </si>
  <si>
    <t>увеличение тренировок- мин 4 раза в неделю</t>
  </si>
  <si>
    <t>28.11.2011г</t>
  </si>
  <si>
    <t>97-76-96</t>
  </si>
  <si>
    <t>90-66-98</t>
  </si>
  <si>
    <t>05.11.2011г</t>
  </si>
  <si>
    <t>98-76- 97</t>
  </si>
  <si>
    <t>05.12.2011г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</si>
</sst>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mmm/yyyy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i/>
      <sz val="10"/>
      <name val="Arial Cyr"/>
      <family val="0"/>
    </font>
    <font>
      <b/>
      <i/>
      <sz val="10"/>
      <name val="Verdana"/>
      <family val="2"/>
    </font>
    <font>
      <b/>
      <sz val="10"/>
      <color indexed="9"/>
      <name val="Arial Cyr"/>
      <family val="0"/>
    </font>
    <font>
      <b/>
      <sz val="10"/>
      <name val="Verdana"/>
      <family val="2"/>
    </font>
    <font>
      <sz val="10"/>
      <color indexed="9"/>
      <name val="Arial Cyr"/>
      <family val="0"/>
    </font>
    <font>
      <sz val="8"/>
      <name val="Verdana"/>
      <family val="2"/>
    </font>
    <font>
      <b/>
      <sz val="10"/>
      <name val="Arial Cyr"/>
      <family val="0"/>
    </font>
    <font>
      <b/>
      <sz val="10"/>
      <color indexed="9"/>
      <name val="Verdana"/>
      <family val="2"/>
    </font>
    <font>
      <sz val="10"/>
      <color indexed="8"/>
      <name val="Verdana"/>
      <family val="2"/>
    </font>
    <font>
      <b/>
      <sz val="12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Verdana"/>
      <family val="2"/>
    </font>
    <font>
      <b/>
      <sz val="12"/>
      <color indexed="9"/>
      <name val="Arial Cyr"/>
      <family val="0"/>
    </font>
    <font>
      <b/>
      <i/>
      <sz val="14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Verdana"/>
      <family val="2"/>
    </font>
    <font>
      <b/>
      <sz val="10"/>
      <color theme="0"/>
      <name val="Verdana"/>
      <family val="2"/>
    </font>
    <font>
      <b/>
      <sz val="12"/>
      <color theme="0"/>
      <name val="Arial Cyr"/>
      <family val="0"/>
    </font>
    <font>
      <b/>
      <sz val="10"/>
      <color theme="0"/>
      <name val="Arial Cyr"/>
      <family val="0"/>
    </font>
    <font>
      <b/>
      <i/>
      <sz val="14"/>
      <color theme="0"/>
      <name val="Arial Cyr"/>
      <family val="0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D319F"/>
        <bgColor indexed="64"/>
      </patternFill>
    </fill>
    <fill>
      <patternFill patternType="solid">
        <fgColor rgb="FFF0C6E7"/>
        <bgColor indexed="64"/>
      </patternFill>
    </fill>
    <fill>
      <patternFill patternType="solid">
        <fgColor rgb="FFC7C7C7"/>
        <bgColor indexed="64"/>
      </patternFill>
    </fill>
    <fill>
      <patternFill patternType="solid">
        <fgColor rgb="FF711D5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42" applyFill="1" applyAlignment="1" applyProtection="1">
      <alignment wrapText="1"/>
      <protection/>
    </xf>
    <xf numFmtId="0" fontId="2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64" fontId="0" fillId="0" borderId="0" xfId="0" applyNumberFormat="1" applyFill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1" fillId="35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13" fillId="36" borderId="0" xfId="0" applyFont="1" applyFill="1" applyAlignment="1">
      <alignment wrapText="1"/>
    </xf>
    <xf numFmtId="0" fontId="0" fillId="37" borderId="10" xfId="0" applyFill="1" applyBorder="1" applyAlignment="1">
      <alignment horizontal="center" wrapText="1"/>
    </xf>
    <xf numFmtId="0" fontId="0" fillId="37" borderId="10" xfId="0" applyFill="1" applyBorder="1" applyAlignment="1">
      <alignment/>
    </xf>
    <xf numFmtId="0" fontId="12" fillId="37" borderId="10" xfId="0" applyFont="1" applyFill="1" applyBorder="1" applyAlignment="1">
      <alignment/>
    </xf>
    <xf numFmtId="0" fontId="10" fillId="37" borderId="10" xfId="0" applyFont="1" applyFill="1" applyBorder="1" applyAlignment="1">
      <alignment horizontal="center" wrapText="1"/>
    </xf>
    <xf numFmtId="0" fontId="3" fillId="37" borderId="10" xfId="0" applyFont="1" applyFill="1" applyBorder="1" applyAlignment="1">
      <alignment horizontal="center" wrapText="1"/>
    </xf>
    <xf numFmtId="0" fontId="0" fillId="37" borderId="10" xfId="0" applyFill="1" applyBorder="1" applyAlignment="1">
      <alignment wrapText="1"/>
    </xf>
    <xf numFmtId="0" fontId="8" fillId="38" borderId="10" xfId="0" applyFont="1" applyFill="1" applyBorder="1" applyAlignment="1">
      <alignment horizontal="center"/>
    </xf>
    <xf numFmtId="0" fontId="8" fillId="39" borderId="10" xfId="0" applyFont="1" applyFill="1" applyBorder="1" applyAlignment="1">
      <alignment horizontal="center"/>
    </xf>
    <xf numFmtId="0" fontId="2" fillId="39" borderId="10" xfId="0" applyFont="1" applyFill="1" applyBorder="1" applyAlignment="1">
      <alignment horizontal="center"/>
    </xf>
    <xf numFmtId="0" fontId="2" fillId="39" borderId="10" xfId="0" applyFont="1" applyFill="1" applyBorder="1" applyAlignment="1">
      <alignment/>
    </xf>
    <xf numFmtId="0" fontId="0" fillId="39" borderId="10" xfId="0" applyFill="1" applyBorder="1" applyAlignment="1">
      <alignment/>
    </xf>
    <xf numFmtId="0" fontId="8" fillId="39" borderId="10" xfId="0" applyFont="1" applyFill="1" applyBorder="1" applyAlignment="1">
      <alignment/>
    </xf>
    <xf numFmtId="0" fontId="0" fillId="39" borderId="10" xfId="0" applyFont="1" applyFill="1" applyBorder="1" applyAlignment="1">
      <alignment/>
    </xf>
    <xf numFmtId="0" fontId="14" fillId="40" borderId="10" xfId="0" applyFont="1" applyFill="1" applyBorder="1" applyAlignment="1">
      <alignment horizontal="center" vertical="center"/>
    </xf>
    <xf numFmtId="0" fontId="55" fillId="40" borderId="10" xfId="0" applyFont="1" applyFill="1" applyBorder="1" applyAlignment="1">
      <alignment horizontal="center" vertical="center" wrapText="1"/>
    </xf>
    <xf numFmtId="0" fontId="56" fillId="40" borderId="10" xfId="0" applyFont="1" applyFill="1" applyBorder="1" applyAlignment="1">
      <alignment horizontal="center" vertical="center" wrapText="1"/>
    </xf>
    <xf numFmtId="0" fontId="57" fillId="40" borderId="10" xfId="0" applyFont="1" applyFill="1" applyBorder="1" applyAlignment="1">
      <alignment horizontal="center" vertical="center" wrapText="1"/>
    </xf>
    <xf numFmtId="16" fontId="57" fillId="40" borderId="10" xfId="0" applyNumberFormat="1" applyFont="1" applyFill="1" applyBorder="1" applyAlignment="1">
      <alignment horizontal="center" vertical="center" wrapText="1"/>
    </xf>
    <xf numFmtId="0" fontId="58" fillId="40" borderId="10" xfId="0" applyFont="1" applyFill="1" applyBorder="1" applyAlignment="1">
      <alignment horizontal="center" vertical="center" wrapText="1"/>
    </xf>
    <xf numFmtId="0" fontId="57" fillId="40" borderId="1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" fillId="38" borderId="10" xfId="0" applyFont="1" applyFill="1" applyBorder="1" applyAlignment="1">
      <alignment horizontal="center"/>
    </xf>
    <xf numFmtId="0" fontId="2" fillId="38" borderId="10" xfId="0" applyFont="1" applyFill="1" applyBorder="1" applyAlignment="1">
      <alignment/>
    </xf>
    <xf numFmtId="164" fontId="0" fillId="38" borderId="10" xfId="0" applyNumberFormat="1" applyFill="1" applyBorder="1" applyAlignment="1">
      <alignment horizontal="center"/>
    </xf>
    <xf numFmtId="16" fontId="0" fillId="39" borderId="10" xfId="0" applyNumberFormat="1" applyFill="1" applyBorder="1" applyAlignment="1">
      <alignment/>
    </xf>
    <xf numFmtId="0" fontId="0" fillId="39" borderId="13" xfId="0" applyFont="1" applyFill="1" applyBorder="1" applyAlignment="1">
      <alignment/>
    </xf>
    <xf numFmtId="0" fontId="8" fillId="41" borderId="10" xfId="0" applyFont="1" applyFill="1" applyBorder="1" applyAlignment="1">
      <alignment horizontal="center"/>
    </xf>
    <xf numFmtId="0" fontId="2" fillId="39" borderId="10" xfId="0" applyFont="1" applyFill="1" applyBorder="1" applyAlignment="1">
      <alignment wrapText="1"/>
    </xf>
    <xf numFmtId="0" fontId="8" fillId="39" borderId="10" xfId="0" applyFont="1" applyFill="1" applyBorder="1" applyAlignment="1">
      <alignment wrapText="1"/>
    </xf>
    <xf numFmtId="0" fontId="8" fillId="42" borderId="10" xfId="0" applyFont="1" applyFill="1" applyBorder="1" applyAlignment="1">
      <alignment horizontal="center"/>
    </xf>
    <xf numFmtId="0" fontId="0" fillId="42" borderId="10" xfId="0" applyFill="1" applyBorder="1" applyAlignment="1">
      <alignment/>
    </xf>
    <xf numFmtId="0" fontId="8" fillId="42" borderId="10" xfId="0" applyFont="1" applyFill="1" applyBorder="1" applyAlignment="1">
      <alignment/>
    </xf>
    <xf numFmtId="0" fontId="2" fillId="42" borderId="10" xfId="0" applyFont="1" applyFill="1" applyBorder="1" applyAlignment="1">
      <alignment/>
    </xf>
    <xf numFmtId="16" fontId="0" fillId="42" borderId="14" xfId="0" applyNumberFormat="1" applyFill="1" applyBorder="1" applyAlignment="1">
      <alignment/>
    </xf>
    <xf numFmtId="0" fontId="8" fillId="43" borderId="10" xfId="0" applyFont="1" applyFill="1" applyBorder="1" applyAlignment="1">
      <alignment horizontal="center"/>
    </xf>
    <xf numFmtId="0" fontId="15" fillId="42" borderId="10" xfId="0" applyFont="1" applyFill="1" applyBorder="1" applyAlignment="1">
      <alignment horizontal="left"/>
    </xf>
    <xf numFmtId="0" fontId="16" fillId="42" borderId="10" xfId="0" applyFont="1" applyFill="1" applyBorder="1" applyAlignment="1">
      <alignment horizontal="center"/>
    </xf>
    <xf numFmtId="0" fontId="16" fillId="3" borderId="10" xfId="0" applyFont="1" applyFill="1" applyBorder="1" applyAlignment="1">
      <alignment horizontal="center"/>
    </xf>
    <xf numFmtId="0" fontId="8" fillId="44" borderId="1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42" borderId="10" xfId="0" applyFont="1" applyFill="1" applyBorder="1" applyAlignment="1">
      <alignment horizontal="right"/>
    </xf>
    <xf numFmtId="0" fontId="2" fillId="42" borderId="10" xfId="0" applyFont="1" applyFill="1" applyBorder="1" applyAlignment="1">
      <alignment horizontal="left"/>
    </xf>
    <xf numFmtId="0" fontId="8" fillId="42" borderId="10" xfId="0" applyFont="1" applyFill="1" applyBorder="1" applyAlignment="1">
      <alignment horizontal="left"/>
    </xf>
    <xf numFmtId="169" fontId="8" fillId="39" borderId="10" xfId="0" applyNumberFormat="1" applyFont="1" applyFill="1" applyBorder="1" applyAlignment="1">
      <alignment horizontal="center"/>
    </xf>
    <xf numFmtId="14" fontId="0" fillId="39" borderId="10" xfId="0" applyNumberFormat="1" applyFill="1" applyBorder="1" applyAlignment="1">
      <alignment/>
    </xf>
    <xf numFmtId="16" fontId="0" fillId="0" borderId="16" xfId="0" applyNumberFormat="1" applyFill="1" applyBorder="1" applyAlignment="1">
      <alignment/>
    </xf>
    <xf numFmtId="0" fontId="59" fillId="40" borderId="13" xfId="0" applyFont="1" applyFill="1" applyBorder="1" applyAlignment="1">
      <alignment horizontal="left"/>
    </xf>
    <xf numFmtId="0" fontId="59" fillId="40" borderId="14" xfId="0" applyFont="1" applyFill="1" applyBorder="1" applyAlignment="1">
      <alignment horizontal="left"/>
    </xf>
    <xf numFmtId="0" fontId="59" fillId="40" borderId="17" xfId="0" applyFont="1" applyFill="1" applyBorder="1" applyAlignment="1">
      <alignment horizontal="left"/>
    </xf>
    <xf numFmtId="0" fontId="59" fillId="37" borderId="13" xfId="0" applyFont="1" applyFill="1" applyBorder="1" applyAlignment="1">
      <alignment horizontal="left"/>
    </xf>
    <xf numFmtId="0" fontId="59" fillId="37" borderId="14" xfId="0" applyFont="1" applyFill="1" applyBorder="1" applyAlignment="1">
      <alignment horizontal="left"/>
    </xf>
    <xf numFmtId="0" fontId="59" fillId="37" borderId="17" xfId="0" applyFont="1" applyFill="1" applyBorder="1" applyAlignment="1">
      <alignment horizontal="left"/>
    </xf>
    <xf numFmtId="0" fontId="59" fillId="37" borderId="18" xfId="0" applyFont="1" applyFill="1" applyBorder="1" applyAlignment="1">
      <alignment horizontal="left"/>
    </xf>
    <xf numFmtId="0" fontId="59" fillId="37" borderId="19" xfId="0" applyFont="1" applyFill="1" applyBorder="1" applyAlignment="1">
      <alignment horizontal="left"/>
    </xf>
    <xf numFmtId="0" fontId="59" fillId="37" borderId="2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44</xdr:row>
      <xdr:rowOff>114300</xdr:rowOff>
    </xdr:from>
    <xdr:to>
      <xdr:col>1</xdr:col>
      <xdr:colOff>180975</xdr:colOff>
      <xdr:row>45</xdr:row>
      <xdr:rowOff>66675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705850"/>
          <a:ext cx="1809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390525</xdr:colOff>
      <xdr:row>45</xdr:row>
      <xdr:rowOff>104775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8753475"/>
          <a:ext cx="2000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2009775</xdr:colOff>
      <xdr:row>28</xdr:row>
      <xdr:rowOff>9525</xdr:rowOff>
    </xdr:from>
    <xdr:to>
      <xdr:col>2</xdr:col>
      <xdr:colOff>876300</xdr:colOff>
      <xdr:row>35</xdr:row>
      <xdr:rowOff>66675</xdr:rowOff>
    </xdr:to>
    <xdr:pic>
      <xdr:nvPicPr>
        <xdr:cNvPr id="3" name="Picture 6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0" y="5972175"/>
          <a:ext cx="1152525" cy="1190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18</xdr:row>
      <xdr:rowOff>114300</xdr:rowOff>
    </xdr:from>
    <xdr:to>
      <xdr:col>1</xdr:col>
      <xdr:colOff>180975</xdr:colOff>
      <xdr:row>19</xdr:row>
      <xdr:rowOff>66675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4143375"/>
          <a:ext cx="1809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19</xdr:row>
      <xdr:rowOff>0</xdr:rowOff>
    </xdr:from>
    <xdr:to>
      <xdr:col>1</xdr:col>
      <xdr:colOff>390525</xdr:colOff>
      <xdr:row>19</xdr:row>
      <xdr:rowOff>104775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4191000"/>
          <a:ext cx="2000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15</xdr:row>
      <xdr:rowOff>104775</xdr:rowOff>
    </xdr:from>
    <xdr:to>
      <xdr:col>3</xdr:col>
      <xdr:colOff>209550</xdr:colOff>
      <xdr:row>38</xdr:row>
      <xdr:rowOff>123825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3638550"/>
          <a:ext cx="3333750" cy="3752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571500</xdr:colOff>
      <xdr:row>17</xdr:row>
      <xdr:rowOff>0</xdr:rowOff>
    </xdr:from>
    <xdr:to>
      <xdr:col>35</xdr:col>
      <xdr:colOff>9525</xdr:colOff>
      <xdr:row>37</xdr:row>
      <xdr:rowOff>85725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29300" y="3867150"/>
          <a:ext cx="3781425" cy="3324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35</xdr:col>
      <xdr:colOff>1104900</xdr:colOff>
      <xdr:row>15</xdr:row>
      <xdr:rowOff>104775</xdr:rowOff>
    </xdr:from>
    <xdr:to>
      <xdr:col>49</xdr:col>
      <xdr:colOff>2257425</xdr:colOff>
      <xdr:row>35</xdr:row>
      <xdr:rowOff>104775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706100" y="3638550"/>
          <a:ext cx="4657725" cy="3248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78</xdr:row>
      <xdr:rowOff>114300</xdr:rowOff>
    </xdr:from>
    <xdr:to>
      <xdr:col>124</xdr:col>
      <xdr:colOff>180975</xdr:colOff>
      <xdr:row>79</xdr:row>
      <xdr:rowOff>66675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30350"/>
          <a:ext cx="1809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79</xdr:row>
      <xdr:rowOff>0</xdr:rowOff>
    </xdr:from>
    <xdr:to>
      <xdr:col>124</xdr:col>
      <xdr:colOff>200025</xdr:colOff>
      <xdr:row>79</xdr:row>
      <xdr:rowOff>104775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77975"/>
          <a:ext cx="2000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2009775</xdr:colOff>
      <xdr:row>62</xdr:row>
      <xdr:rowOff>9525</xdr:rowOff>
    </xdr:from>
    <xdr:to>
      <xdr:col>125</xdr:col>
      <xdr:colOff>457200</xdr:colOff>
      <xdr:row>69</xdr:row>
      <xdr:rowOff>66675</xdr:rowOff>
    </xdr:to>
    <xdr:pic>
      <xdr:nvPicPr>
        <xdr:cNvPr id="3" name="Picture 6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496675"/>
          <a:ext cx="1152525" cy="1190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@llyuss@,%20&#1054;&#1083;&#1100;&#1075;&#1072;" TargetMode="External" /><Relationship Id="rId2" Type="http://schemas.openxmlformats.org/officeDocument/2006/relationships/hyperlink" Target="mailto:Zlat@,%20&#1053;&#1072;&#1089;&#1090;&#1103;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55"/>
  <sheetViews>
    <sheetView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CJ26" sqref="CJ26"/>
    </sheetView>
  </sheetViews>
  <sheetFormatPr defaultColWidth="9.00390625" defaultRowHeight="12.75"/>
  <cols>
    <col min="1" max="1" width="3.625" style="2" customWidth="1"/>
    <col min="2" max="2" width="30.00390625" style="2" bestFit="1" customWidth="1"/>
    <col min="3" max="3" width="11.625" style="2" customWidth="1"/>
    <col min="4" max="4" width="7.125" style="2" customWidth="1"/>
    <col min="5" max="5" width="7.25390625" style="2" customWidth="1"/>
    <col min="6" max="13" width="8.375" style="2" hidden="1" customWidth="1"/>
    <col min="14" max="14" width="9.25390625" style="2" hidden="1" customWidth="1"/>
    <col min="15" max="16" width="8.375" style="2" hidden="1" customWidth="1"/>
    <col min="17" max="21" width="9.125" style="2" hidden="1" customWidth="1"/>
    <col min="22" max="38" width="10.125" style="2" hidden="1" customWidth="1"/>
    <col min="39" max="39" width="8.625" style="2" hidden="1" customWidth="1"/>
    <col min="40" max="40" width="8.00390625" style="2" hidden="1" customWidth="1"/>
    <col min="41" max="42" width="8.375" style="2" hidden="1" customWidth="1"/>
    <col min="43" max="85" width="7.75390625" style="2" hidden="1" customWidth="1"/>
    <col min="86" max="86" width="8.375" style="2" hidden="1" customWidth="1"/>
    <col min="87" max="88" width="8.375" style="2" customWidth="1"/>
    <col min="89" max="89" width="6.375" style="2" customWidth="1"/>
    <col min="90" max="90" width="11.125" style="13" customWidth="1"/>
    <col min="91" max="91" width="10.875" style="13" customWidth="1"/>
    <col min="92" max="92" width="10.75390625" style="13" customWidth="1"/>
    <col min="93" max="93" width="8.25390625" style="2" hidden="1" customWidth="1"/>
    <col min="94" max="102" width="8.625" style="2" hidden="1" customWidth="1"/>
    <col min="103" max="103" width="8.00390625" style="2" hidden="1" customWidth="1"/>
    <col min="104" max="112" width="8.375" style="2" hidden="1" customWidth="1"/>
    <col min="113" max="113" width="9.375" style="2" customWidth="1"/>
    <col min="114" max="114" width="1.37890625" style="2" hidden="1" customWidth="1"/>
    <col min="115" max="115" width="0.12890625" style="2" customWidth="1"/>
    <col min="116" max="116" width="18.75390625" style="2" customWidth="1"/>
    <col min="117" max="117" width="16.00390625" style="2" customWidth="1"/>
    <col min="118" max="128" width="13.75390625" style="2" hidden="1" customWidth="1"/>
    <col min="129" max="129" width="11.25390625" style="2" customWidth="1"/>
    <col min="130" max="130" width="12.375" style="2" customWidth="1"/>
    <col min="131" max="131" width="23.125" style="2" customWidth="1"/>
    <col min="132" max="16384" width="9.125" style="2" customWidth="1"/>
  </cols>
  <sheetData>
    <row r="1" spans="5:128" s="5" customFormat="1" ht="12.75"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5" t="s">
        <v>285</v>
      </c>
      <c r="CL1" s="11"/>
      <c r="CM1" s="11"/>
      <c r="CN1" s="11"/>
      <c r="DL1" s="6"/>
      <c r="DM1" s="7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</row>
    <row r="2" spans="1:131" s="40" customFormat="1" ht="92.25" customHeight="1">
      <c r="A2" s="33"/>
      <c r="B2" s="34" t="s">
        <v>0</v>
      </c>
      <c r="C2" s="35" t="s">
        <v>1</v>
      </c>
      <c r="D2" s="36" t="s">
        <v>2</v>
      </c>
      <c r="E2" s="36" t="s">
        <v>3</v>
      </c>
      <c r="F2" s="36" t="s">
        <v>4</v>
      </c>
      <c r="G2" s="36" t="s">
        <v>5</v>
      </c>
      <c r="H2" s="36" t="s">
        <v>6</v>
      </c>
      <c r="I2" s="36" t="s">
        <v>7</v>
      </c>
      <c r="J2" s="36" t="s">
        <v>8</v>
      </c>
      <c r="K2" s="36" t="s">
        <v>9</v>
      </c>
      <c r="L2" s="36" t="s">
        <v>10</v>
      </c>
      <c r="M2" s="36" t="s">
        <v>11</v>
      </c>
      <c r="N2" s="36" t="s">
        <v>12</v>
      </c>
      <c r="O2" s="36" t="s">
        <v>13</v>
      </c>
      <c r="P2" s="36" t="s">
        <v>14</v>
      </c>
      <c r="Q2" s="36" t="s">
        <v>15</v>
      </c>
      <c r="R2" s="36" t="s">
        <v>151</v>
      </c>
      <c r="S2" s="36" t="s">
        <v>157</v>
      </c>
      <c r="T2" s="36" t="s">
        <v>160</v>
      </c>
      <c r="U2" s="36" t="s">
        <v>166</v>
      </c>
      <c r="V2" s="37" t="s">
        <v>174</v>
      </c>
      <c r="W2" s="37" t="s">
        <v>177</v>
      </c>
      <c r="X2" s="37" t="s">
        <v>179</v>
      </c>
      <c r="Y2" s="37" t="s">
        <v>184</v>
      </c>
      <c r="Z2" s="37" t="s">
        <v>187</v>
      </c>
      <c r="AA2" s="37" t="s">
        <v>188</v>
      </c>
      <c r="AB2" s="37" t="s">
        <v>197</v>
      </c>
      <c r="AC2" s="37" t="s">
        <v>198</v>
      </c>
      <c r="AD2" s="37" t="s">
        <v>201</v>
      </c>
      <c r="AE2" s="37" t="s">
        <v>204</v>
      </c>
      <c r="AF2" s="37" t="s">
        <v>208</v>
      </c>
      <c r="AG2" s="37" t="s">
        <v>215</v>
      </c>
      <c r="AH2" s="37" t="s">
        <v>219</v>
      </c>
      <c r="AI2" s="37" t="s">
        <v>224</v>
      </c>
      <c r="AJ2" s="37" t="s">
        <v>225</v>
      </c>
      <c r="AK2" s="37" t="s">
        <v>226</v>
      </c>
      <c r="AL2" s="37" t="s">
        <v>229</v>
      </c>
      <c r="AM2" s="37">
        <v>40504</v>
      </c>
      <c r="AN2" s="37" t="s">
        <v>245</v>
      </c>
      <c r="AO2" s="37" t="s">
        <v>249</v>
      </c>
      <c r="AP2" s="37" t="s">
        <v>250</v>
      </c>
      <c r="AQ2" s="37" t="s">
        <v>251</v>
      </c>
      <c r="AR2" s="37" t="s">
        <v>257</v>
      </c>
      <c r="AS2" s="37" t="s">
        <v>262</v>
      </c>
      <c r="AT2" s="37" t="s">
        <v>266</v>
      </c>
      <c r="AU2" s="37" t="s">
        <v>267</v>
      </c>
      <c r="AV2" s="37" t="s">
        <v>268</v>
      </c>
      <c r="AW2" s="37" t="s">
        <v>276</v>
      </c>
      <c r="AX2" s="37" t="s">
        <v>280</v>
      </c>
      <c r="AY2" s="37" t="s">
        <v>286</v>
      </c>
      <c r="AZ2" s="37" t="s">
        <v>287</v>
      </c>
      <c r="BA2" s="37" t="s">
        <v>294</v>
      </c>
      <c r="BB2" s="37" t="s">
        <v>296</v>
      </c>
      <c r="BC2" s="37" t="s">
        <v>302</v>
      </c>
      <c r="BD2" s="37" t="s">
        <v>304</v>
      </c>
      <c r="BE2" s="37" t="s">
        <v>312</v>
      </c>
      <c r="BF2" s="37" t="s">
        <v>311</v>
      </c>
      <c r="BG2" s="37" t="s">
        <v>315</v>
      </c>
      <c r="BH2" s="37" t="s">
        <v>330</v>
      </c>
      <c r="BI2" s="37" t="s">
        <v>329</v>
      </c>
      <c r="BJ2" s="37" t="s">
        <v>333</v>
      </c>
      <c r="BK2" s="37" t="s">
        <v>335</v>
      </c>
      <c r="BL2" s="37" t="s">
        <v>347</v>
      </c>
      <c r="BM2" s="37" t="s">
        <v>352</v>
      </c>
      <c r="BN2" s="37" t="s">
        <v>354</v>
      </c>
      <c r="BO2" s="37" t="s">
        <v>360</v>
      </c>
      <c r="BP2" s="37" t="s">
        <v>364</v>
      </c>
      <c r="BQ2" s="37" t="s">
        <v>370</v>
      </c>
      <c r="BR2" s="37" t="s">
        <v>372</v>
      </c>
      <c r="BS2" s="37" t="s">
        <v>379</v>
      </c>
      <c r="BT2" s="37" t="s">
        <v>384</v>
      </c>
      <c r="BU2" s="37" t="s">
        <v>325</v>
      </c>
      <c r="BV2" s="37" t="s">
        <v>386</v>
      </c>
      <c r="BW2" s="37" t="s">
        <v>392</v>
      </c>
      <c r="BX2" s="37" t="s">
        <v>395</v>
      </c>
      <c r="BY2" s="37" t="s">
        <v>396</v>
      </c>
      <c r="BZ2" s="37" t="s">
        <v>399</v>
      </c>
      <c r="CA2" s="37" t="s">
        <v>400</v>
      </c>
      <c r="CB2" s="37" t="s">
        <v>401</v>
      </c>
      <c r="CC2" s="37" t="s">
        <v>402</v>
      </c>
      <c r="CD2" s="37" t="s">
        <v>403</v>
      </c>
      <c r="CE2" s="37" t="s">
        <v>404</v>
      </c>
      <c r="CF2" s="37" t="s">
        <v>405</v>
      </c>
      <c r="CG2" s="37" t="s">
        <v>406</v>
      </c>
      <c r="CH2" s="37" t="s">
        <v>409</v>
      </c>
      <c r="CI2" s="37" t="s">
        <v>421</v>
      </c>
      <c r="CJ2" s="37" t="s">
        <v>426</v>
      </c>
      <c r="CK2" s="36" t="s">
        <v>16</v>
      </c>
      <c r="CL2" s="38" t="s">
        <v>17</v>
      </c>
      <c r="CM2" s="38" t="s">
        <v>18</v>
      </c>
      <c r="CN2" s="38" t="s">
        <v>19</v>
      </c>
      <c r="CO2" s="36" t="s">
        <v>20</v>
      </c>
      <c r="CP2" s="36"/>
      <c r="CQ2" s="36"/>
      <c r="CR2" s="36"/>
      <c r="CS2" s="36"/>
      <c r="CT2" s="36"/>
      <c r="CU2" s="36"/>
      <c r="CV2" s="36"/>
      <c r="CW2" s="36"/>
      <c r="CX2" s="36"/>
      <c r="CY2" s="36" t="s">
        <v>21</v>
      </c>
      <c r="CZ2" s="36" t="s">
        <v>22</v>
      </c>
      <c r="DA2" s="36" t="s">
        <v>23</v>
      </c>
      <c r="DB2" s="36" t="s">
        <v>24</v>
      </c>
      <c r="DC2" s="36" t="s">
        <v>25</v>
      </c>
      <c r="DD2" s="36" t="s">
        <v>26</v>
      </c>
      <c r="DE2" s="36" t="s">
        <v>27</v>
      </c>
      <c r="DF2" s="36" t="s">
        <v>28</v>
      </c>
      <c r="DG2" s="36" t="s">
        <v>29</v>
      </c>
      <c r="DH2" s="36" t="s">
        <v>30</v>
      </c>
      <c r="DI2" s="36" t="s">
        <v>31</v>
      </c>
      <c r="DJ2" s="36" t="s">
        <v>20</v>
      </c>
      <c r="DK2" s="36" t="s">
        <v>32</v>
      </c>
      <c r="DL2" s="36" t="s">
        <v>33</v>
      </c>
      <c r="DM2" s="36" t="s">
        <v>34</v>
      </c>
      <c r="DN2" s="39" t="s">
        <v>35</v>
      </c>
      <c r="DO2" s="39" t="s">
        <v>36</v>
      </c>
      <c r="DP2" s="39" t="s">
        <v>37</v>
      </c>
      <c r="DQ2" s="39" t="s">
        <v>38</v>
      </c>
      <c r="DR2" s="39" t="s">
        <v>39</v>
      </c>
      <c r="DS2" s="39" t="s">
        <v>40</v>
      </c>
      <c r="DT2" s="39" t="s">
        <v>41</v>
      </c>
      <c r="DU2" s="39" t="s">
        <v>42</v>
      </c>
      <c r="DV2" s="39" t="s">
        <v>43</v>
      </c>
      <c r="DW2" s="39" t="s">
        <v>44</v>
      </c>
      <c r="DX2" s="39" t="s">
        <v>45</v>
      </c>
      <c r="DY2" s="39" t="s">
        <v>46</v>
      </c>
      <c r="DZ2" s="39" t="s">
        <v>47</v>
      </c>
      <c r="EA2" s="39" t="s">
        <v>48</v>
      </c>
    </row>
    <row r="3" spans="1:131" ht="18.75">
      <c r="A3" s="67" t="s">
        <v>252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9"/>
    </row>
    <row r="4" spans="1:131" ht="13.5" customHeight="1">
      <c r="A4" s="32">
        <v>1</v>
      </c>
      <c r="B4" s="31" t="s">
        <v>368</v>
      </c>
      <c r="C4" s="27">
        <v>27</v>
      </c>
      <c r="D4" s="27">
        <v>178</v>
      </c>
      <c r="E4" s="27">
        <v>117.7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27"/>
      <c r="AP4" s="27"/>
      <c r="AQ4" s="27"/>
      <c r="AR4" s="27"/>
      <c r="AS4" s="27"/>
      <c r="AT4" s="27"/>
      <c r="AU4" s="27"/>
      <c r="AV4" s="27"/>
      <c r="AW4" s="27"/>
      <c r="AX4" s="46"/>
      <c r="AY4" s="27">
        <v>117.7</v>
      </c>
      <c r="AZ4" s="46">
        <v>117.7</v>
      </c>
      <c r="BA4" s="46">
        <v>117.2</v>
      </c>
      <c r="BB4" s="46">
        <v>117</v>
      </c>
      <c r="BC4" s="46">
        <v>116.2</v>
      </c>
      <c r="BD4" s="46">
        <v>114.4</v>
      </c>
      <c r="BE4" s="49"/>
      <c r="BF4" s="46">
        <v>113.6</v>
      </c>
      <c r="BG4" s="49"/>
      <c r="BH4" s="46">
        <v>113.4</v>
      </c>
      <c r="BI4" s="49"/>
      <c r="BJ4" s="49">
        <v>112.8</v>
      </c>
      <c r="BK4" s="54">
        <v>114</v>
      </c>
      <c r="BL4" s="58">
        <v>114</v>
      </c>
      <c r="BM4" s="46">
        <v>113</v>
      </c>
      <c r="BN4" s="46">
        <v>112.5</v>
      </c>
      <c r="BO4" s="58">
        <v>112.5</v>
      </c>
      <c r="BP4" s="46">
        <v>111.2</v>
      </c>
      <c r="BQ4" s="58">
        <v>111.2</v>
      </c>
      <c r="BR4" s="54">
        <v>113.6</v>
      </c>
      <c r="BS4" s="58">
        <v>113.6</v>
      </c>
      <c r="BT4" s="46">
        <v>112.4</v>
      </c>
      <c r="BU4" s="46">
        <v>110.8</v>
      </c>
      <c r="BV4" s="54">
        <v>111.8</v>
      </c>
      <c r="BW4" s="46">
        <v>111.7</v>
      </c>
      <c r="BX4" s="58">
        <v>111.7</v>
      </c>
      <c r="BY4" s="54">
        <v>113.4</v>
      </c>
      <c r="BZ4" s="46">
        <v>112.4</v>
      </c>
      <c r="CA4" s="46">
        <v>111.9</v>
      </c>
      <c r="CB4" s="54">
        <v>112.4</v>
      </c>
      <c r="CC4" s="58">
        <v>112.4</v>
      </c>
      <c r="CD4" s="54">
        <v>112.8</v>
      </c>
      <c r="CE4" s="46">
        <v>111.5</v>
      </c>
      <c r="CF4" s="58">
        <v>111.5</v>
      </c>
      <c r="CG4" s="54">
        <v>112.7</v>
      </c>
      <c r="CH4" s="46">
        <v>112.4</v>
      </c>
      <c r="CI4" s="54">
        <v>112.6</v>
      </c>
      <c r="CJ4" s="54">
        <v>113.4</v>
      </c>
      <c r="CK4" s="27">
        <v>85</v>
      </c>
      <c r="CL4" s="41">
        <f aca="true" t="shared" si="0" ref="CL4:CL11">E4-CK4</f>
        <v>32.7</v>
      </c>
      <c r="CM4" s="26">
        <f aca="true" t="shared" si="1" ref="CM4:CM11">E4-CJ4</f>
        <v>4.299999999999997</v>
      </c>
      <c r="CN4" s="41">
        <f aca="true" t="shared" si="2" ref="CN4:CN11">CJ4-CK4</f>
        <v>28.400000000000006</v>
      </c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3">
        <f aca="true" t="shared" si="3" ref="DI4:DI11">CM4/CL4</f>
        <v>0.13149847094801215</v>
      </c>
      <c r="DJ4" s="29"/>
      <c r="DK4" s="28"/>
      <c r="DL4" s="47" t="s">
        <v>290</v>
      </c>
      <c r="DM4" s="47" t="s">
        <v>385</v>
      </c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30" t="s">
        <v>291</v>
      </c>
      <c r="DZ4" s="30" t="s">
        <v>292</v>
      </c>
      <c r="EA4" s="44"/>
    </row>
    <row r="5" spans="1:131" ht="12.75" customHeight="1">
      <c r="A5" s="32">
        <v>2</v>
      </c>
      <c r="B5" s="31" t="s">
        <v>308</v>
      </c>
      <c r="C5" s="27">
        <v>25</v>
      </c>
      <c r="D5" s="27">
        <v>172</v>
      </c>
      <c r="E5" s="27">
        <v>106.7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>
        <v>106.7</v>
      </c>
      <c r="BE5" s="27">
        <v>105</v>
      </c>
      <c r="BF5" s="46">
        <v>103.5</v>
      </c>
      <c r="BG5" s="49"/>
      <c r="BH5" s="46">
        <v>101.8</v>
      </c>
      <c r="BI5" s="46">
        <v>100.1</v>
      </c>
      <c r="BJ5" s="46">
        <v>99.7</v>
      </c>
      <c r="BK5" s="27">
        <v>99.7</v>
      </c>
      <c r="BL5" s="46">
        <v>99</v>
      </c>
      <c r="BM5" s="46">
        <v>97.5</v>
      </c>
      <c r="BN5" s="27">
        <v>97.5</v>
      </c>
      <c r="BO5" s="46">
        <v>97.2</v>
      </c>
      <c r="BP5" s="27">
        <v>97.2</v>
      </c>
      <c r="BQ5" s="27">
        <v>97.2</v>
      </c>
      <c r="BR5" s="27">
        <v>97.2</v>
      </c>
      <c r="BS5" s="27">
        <v>97.2</v>
      </c>
      <c r="BT5" s="27">
        <v>97.2</v>
      </c>
      <c r="BU5" s="27">
        <v>97.2</v>
      </c>
      <c r="BV5" s="27">
        <v>97.2</v>
      </c>
      <c r="BW5" s="27">
        <v>97.2</v>
      </c>
      <c r="BX5" s="27">
        <v>97.2</v>
      </c>
      <c r="BY5" s="27">
        <v>97.2</v>
      </c>
      <c r="BZ5" s="27">
        <v>97.2</v>
      </c>
      <c r="CA5" s="27">
        <v>97.2</v>
      </c>
      <c r="CB5" s="27">
        <v>97.2</v>
      </c>
      <c r="CC5" s="27">
        <v>97.2</v>
      </c>
      <c r="CD5" s="27">
        <v>97.2</v>
      </c>
      <c r="CE5" s="27">
        <v>97.2</v>
      </c>
      <c r="CF5" s="27">
        <v>97.2</v>
      </c>
      <c r="CG5" s="27">
        <v>97.2</v>
      </c>
      <c r="CH5" s="27">
        <v>97.2</v>
      </c>
      <c r="CI5" s="27">
        <v>97.2</v>
      </c>
      <c r="CJ5" s="27">
        <v>97.2</v>
      </c>
      <c r="CK5" s="27">
        <v>75</v>
      </c>
      <c r="CL5" s="41">
        <f t="shared" si="0"/>
        <v>31.700000000000003</v>
      </c>
      <c r="CM5" s="26">
        <f t="shared" si="1"/>
        <v>9.5</v>
      </c>
      <c r="CN5" s="41">
        <f t="shared" si="2"/>
        <v>22.200000000000003</v>
      </c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3">
        <f t="shared" si="3"/>
        <v>0.29968454258675076</v>
      </c>
      <c r="DJ5" s="29"/>
      <c r="DK5" s="28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30"/>
      <c r="DZ5" s="30" t="s">
        <v>309</v>
      </c>
      <c r="EA5" s="44">
        <v>40653</v>
      </c>
    </row>
    <row r="6" spans="1:131" ht="12.75" customHeight="1">
      <c r="A6" s="32">
        <v>3</v>
      </c>
      <c r="B6" s="31" t="s">
        <v>414</v>
      </c>
      <c r="C6" s="27">
        <v>25</v>
      </c>
      <c r="D6" s="27">
        <v>179</v>
      </c>
      <c r="E6" s="27">
        <v>105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46"/>
      <c r="BG6" s="49"/>
      <c r="BH6" s="46"/>
      <c r="BI6" s="46"/>
      <c r="BJ6" s="46"/>
      <c r="BK6" s="27"/>
      <c r="BL6" s="46"/>
      <c r="BM6" s="46"/>
      <c r="BN6" s="27"/>
      <c r="BO6" s="46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>
        <v>105</v>
      </c>
      <c r="CH6" s="27">
        <v>105</v>
      </c>
      <c r="CI6" s="27">
        <v>105</v>
      </c>
      <c r="CJ6" s="27">
        <v>105</v>
      </c>
      <c r="CK6" s="27">
        <v>75</v>
      </c>
      <c r="CL6" s="41">
        <f t="shared" si="0"/>
        <v>30</v>
      </c>
      <c r="CM6" s="26">
        <f t="shared" si="1"/>
        <v>0</v>
      </c>
      <c r="CN6" s="41">
        <f t="shared" si="2"/>
        <v>30</v>
      </c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3">
        <f t="shared" si="3"/>
        <v>0</v>
      </c>
      <c r="DJ6" s="29"/>
      <c r="DK6" s="28"/>
      <c r="DL6" s="29" t="s">
        <v>415</v>
      </c>
      <c r="DM6" s="29" t="s">
        <v>415</v>
      </c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30"/>
      <c r="DZ6" s="30"/>
      <c r="EA6" s="44" t="s">
        <v>416</v>
      </c>
    </row>
    <row r="7" spans="1:131" ht="12.75">
      <c r="A7" s="32">
        <v>4</v>
      </c>
      <c r="B7" s="31" t="s">
        <v>378</v>
      </c>
      <c r="C7" s="27">
        <v>26</v>
      </c>
      <c r="D7" s="27">
        <v>172</v>
      </c>
      <c r="E7" s="27">
        <v>79.1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58">
        <v>79.1</v>
      </c>
      <c r="BS7" s="46">
        <v>78.6</v>
      </c>
      <c r="BT7" s="46">
        <v>78.3</v>
      </c>
      <c r="BU7" s="27">
        <v>78.3</v>
      </c>
      <c r="BV7" s="46">
        <v>77.8</v>
      </c>
      <c r="BW7" s="46">
        <v>77.2</v>
      </c>
      <c r="BX7" s="27">
        <v>77.2</v>
      </c>
      <c r="BY7" s="27">
        <v>77.2</v>
      </c>
      <c r="BZ7" s="46">
        <v>77</v>
      </c>
      <c r="CA7" s="27">
        <v>77</v>
      </c>
      <c r="CB7" s="27">
        <v>77</v>
      </c>
      <c r="CC7" s="27">
        <v>77</v>
      </c>
      <c r="CD7" s="27">
        <v>77</v>
      </c>
      <c r="CE7" s="27">
        <v>77</v>
      </c>
      <c r="CF7" s="27">
        <v>77</v>
      </c>
      <c r="CG7" s="27">
        <v>77</v>
      </c>
      <c r="CH7" s="27">
        <v>77</v>
      </c>
      <c r="CI7" s="27">
        <v>77</v>
      </c>
      <c r="CJ7" s="27">
        <v>77</v>
      </c>
      <c r="CK7" s="27">
        <v>64</v>
      </c>
      <c r="CL7" s="41">
        <f t="shared" si="0"/>
        <v>15.099999999999994</v>
      </c>
      <c r="CM7" s="26">
        <f t="shared" si="1"/>
        <v>2.0999999999999943</v>
      </c>
      <c r="CN7" s="41">
        <f t="shared" si="2"/>
        <v>13</v>
      </c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3">
        <f t="shared" si="3"/>
        <v>0.1390728476821189</v>
      </c>
      <c r="DJ7" s="29"/>
      <c r="DK7" s="28"/>
      <c r="DL7" s="29" t="s">
        <v>380</v>
      </c>
      <c r="DM7" s="29" t="s">
        <v>398</v>
      </c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30" t="s">
        <v>381</v>
      </c>
      <c r="DZ7" s="30" t="s">
        <v>382</v>
      </c>
      <c r="EA7" s="44">
        <v>40749</v>
      </c>
    </row>
    <row r="8" spans="1:131" ht="12.75">
      <c r="A8" s="32">
        <v>5</v>
      </c>
      <c r="B8" s="31" t="s">
        <v>303</v>
      </c>
      <c r="C8" s="27">
        <v>30</v>
      </c>
      <c r="D8" s="27">
        <v>165</v>
      </c>
      <c r="E8" s="27">
        <v>73</v>
      </c>
      <c r="F8" s="18">
        <v>71</v>
      </c>
      <c r="G8" s="18">
        <v>70</v>
      </c>
      <c r="H8" s="18">
        <v>71</v>
      </c>
      <c r="I8" s="18">
        <v>70.5</v>
      </c>
      <c r="J8" s="18">
        <v>70.5</v>
      </c>
      <c r="K8" s="18">
        <v>70</v>
      </c>
      <c r="L8" s="18">
        <v>71</v>
      </c>
      <c r="M8" s="18">
        <v>71</v>
      </c>
      <c r="N8" s="18">
        <v>71</v>
      </c>
      <c r="O8" s="18">
        <v>72</v>
      </c>
      <c r="P8" s="18">
        <v>68.6</v>
      </c>
      <c r="Q8" s="18">
        <v>67.9</v>
      </c>
      <c r="R8" s="18">
        <v>66.4</v>
      </c>
      <c r="S8" s="18">
        <v>67</v>
      </c>
      <c r="T8" s="18">
        <v>65.1</v>
      </c>
      <c r="U8" s="18">
        <v>66.5</v>
      </c>
      <c r="V8" s="18">
        <v>67.8</v>
      </c>
      <c r="W8" s="18">
        <v>68</v>
      </c>
      <c r="X8" s="18">
        <v>68</v>
      </c>
      <c r="Y8" s="18">
        <v>67.5</v>
      </c>
      <c r="Z8" s="18">
        <v>68</v>
      </c>
      <c r="AA8" s="18">
        <v>68</v>
      </c>
      <c r="AB8" s="18">
        <v>67.7</v>
      </c>
      <c r="AC8" s="18">
        <v>67.7</v>
      </c>
      <c r="AD8" s="18">
        <v>66</v>
      </c>
      <c r="AE8" s="18">
        <v>63.7</v>
      </c>
      <c r="AF8" s="18">
        <v>64.7</v>
      </c>
      <c r="AG8" s="18">
        <v>63.2</v>
      </c>
      <c r="AH8" s="18">
        <v>62.1</v>
      </c>
      <c r="AI8" s="18">
        <v>62.6</v>
      </c>
      <c r="AJ8" s="18">
        <v>64</v>
      </c>
      <c r="AK8" s="18">
        <v>63.5</v>
      </c>
      <c r="AL8" s="18"/>
      <c r="AM8" s="18"/>
      <c r="AN8" s="18"/>
      <c r="AO8" s="27">
        <v>63.5</v>
      </c>
      <c r="AP8" s="27">
        <v>66.5</v>
      </c>
      <c r="AQ8" s="27">
        <v>68.5</v>
      </c>
      <c r="AR8" s="27">
        <v>68.5</v>
      </c>
      <c r="AS8" s="27">
        <v>68.5</v>
      </c>
      <c r="AT8" s="27">
        <v>68.5</v>
      </c>
      <c r="AU8" s="27">
        <v>68.5</v>
      </c>
      <c r="AV8" s="46">
        <v>67.7</v>
      </c>
      <c r="AW8" s="46">
        <v>65.8</v>
      </c>
      <c r="AX8" s="46">
        <v>67.7</v>
      </c>
      <c r="AY8" s="46">
        <v>68</v>
      </c>
      <c r="AZ8" s="46">
        <v>67.5</v>
      </c>
      <c r="BA8" s="46">
        <v>68</v>
      </c>
      <c r="BB8" s="46">
        <v>65.2</v>
      </c>
      <c r="BC8" s="46">
        <v>64.3</v>
      </c>
      <c r="BD8" s="49"/>
      <c r="BE8" s="49">
        <v>65</v>
      </c>
      <c r="BF8" s="49"/>
      <c r="BG8" s="49"/>
      <c r="BH8" s="49"/>
      <c r="BI8" s="49"/>
      <c r="BJ8" s="49"/>
      <c r="BK8" s="49">
        <v>64.3</v>
      </c>
      <c r="BL8" s="49">
        <v>64.3</v>
      </c>
      <c r="BM8" s="49">
        <v>64.3</v>
      </c>
      <c r="BN8" s="49">
        <v>64.3</v>
      </c>
      <c r="BO8" s="49">
        <v>64.3</v>
      </c>
      <c r="BP8" s="27">
        <v>64.3</v>
      </c>
      <c r="BQ8" s="27">
        <v>64.3</v>
      </c>
      <c r="BR8" s="27">
        <v>64.3</v>
      </c>
      <c r="BS8" s="27">
        <v>64.3</v>
      </c>
      <c r="BT8" s="27">
        <v>64.3</v>
      </c>
      <c r="BU8" s="27">
        <v>64.3</v>
      </c>
      <c r="BV8" s="27">
        <v>64.3</v>
      </c>
      <c r="BW8" s="27">
        <v>64.3</v>
      </c>
      <c r="BX8" s="27">
        <v>64.3</v>
      </c>
      <c r="BY8" s="27">
        <v>64.3</v>
      </c>
      <c r="BZ8" s="27">
        <v>64.3</v>
      </c>
      <c r="CA8" s="27">
        <v>64.3</v>
      </c>
      <c r="CB8" s="54">
        <v>73</v>
      </c>
      <c r="CC8" s="27">
        <v>73</v>
      </c>
      <c r="CD8" s="54">
        <v>74</v>
      </c>
      <c r="CE8" s="27">
        <v>74</v>
      </c>
      <c r="CF8" s="46">
        <v>73.5</v>
      </c>
      <c r="CG8" s="54">
        <v>74</v>
      </c>
      <c r="CH8" s="46">
        <v>73.5</v>
      </c>
      <c r="CI8" s="27">
        <v>73.5</v>
      </c>
      <c r="CJ8" s="54">
        <v>75</v>
      </c>
      <c r="CK8" s="27">
        <v>58</v>
      </c>
      <c r="CL8" s="41">
        <f t="shared" si="0"/>
        <v>15</v>
      </c>
      <c r="CM8" s="26">
        <f t="shared" si="1"/>
        <v>-2</v>
      </c>
      <c r="CN8" s="41">
        <f t="shared" si="2"/>
        <v>17</v>
      </c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3">
        <f t="shared" si="3"/>
        <v>-0.13333333333333333</v>
      </c>
      <c r="DJ8" s="29">
        <f>E8</f>
        <v>73</v>
      </c>
      <c r="DK8" s="28">
        <f>AK8-AJ8</f>
        <v>-0.5</v>
      </c>
      <c r="DL8" s="29" t="s">
        <v>68</v>
      </c>
      <c r="DM8" s="29" t="s">
        <v>162</v>
      </c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 t="s">
        <v>69</v>
      </c>
      <c r="DY8" s="30" t="s">
        <v>70</v>
      </c>
      <c r="DZ8" s="30" t="s">
        <v>71</v>
      </c>
      <c r="EA8" s="44" t="s">
        <v>53</v>
      </c>
    </row>
    <row r="9" spans="1:131" ht="12.75">
      <c r="A9" s="32">
        <v>6</v>
      </c>
      <c r="B9" s="31" t="s">
        <v>81</v>
      </c>
      <c r="C9" s="27">
        <v>28</v>
      </c>
      <c r="D9" s="27">
        <v>153</v>
      </c>
      <c r="E9" s="27">
        <v>67.5</v>
      </c>
      <c r="F9" s="18">
        <v>67.5</v>
      </c>
      <c r="G9" s="18">
        <v>67.5</v>
      </c>
      <c r="H9" s="18">
        <v>67.5</v>
      </c>
      <c r="I9" s="18">
        <v>67.5</v>
      </c>
      <c r="J9" s="18">
        <v>67.5</v>
      </c>
      <c r="K9" s="18">
        <v>67.5</v>
      </c>
      <c r="L9" s="18">
        <v>67.5</v>
      </c>
      <c r="M9" s="18">
        <v>67.5</v>
      </c>
      <c r="N9" s="18">
        <v>67</v>
      </c>
      <c r="O9" s="18">
        <v>65</v>
      </c>
      <c r="P9" s="18">
        <v>65</v>
      </c>
      <c r="Q9" s="18">
        <v>66</v>
      </c>
      <c r="R9" s="18">
        <v>65</v>
      </c>
      <c r="S9" s="18">
        <v>65</v>
      </c>
      <c r="T9" s="18">
        <v>65</v>
      </c>
      <c r="U9" s="18">
        <v>64</v>
      </c>
      <c r="V9" s="18">
        <v>64</v>
      </c>
      <c r="W9" s="18">
        <v>64</v>
      </c>
      <c r="X9" s="18"/>
      <c r="Y9" s="18"/>
      <c r="Z9" s="18">
        <v>67</v>
      </c>
      <c r="AA9" s="18">
        <f>Z9+1</f>
        <v>68</v>
      </c>
      <c r="AB9" s="18">
        <v>69</v>
      </c>
      <c r="AC9" s="18">
        <v>69</v>
      </c>
      <c r="AD9" s="18">
        <v>69</v>
      </c>
      <c r="AE9" s="18">
        <f>AD9+1</f>
        <v>70</v>
      </c>
      <c r="AF9" s="18">
        <v>70</v>
      </c>
      <c r="AG9" s="18"/>
      <c r="AH9" s="18"/>
      <c r="AI9" s="18"/>
      <c r="AJ9" s="18"/>
      <c r="AK9" s="18"/>
      <c r="AL9" s="18">
        <v>70</v>
      </c>
      <c r="AM9" s="18">
        <v>70</v>
      </c>
      <c r="AN9" s="18">
        <v>68</v>
      </c>
      <c r="AO9" s="27">
        <v>68</v>
      </c>
      <c r="AP9" s="27">
        <v>68</v>
      </c>
      <c r="AQ9" s="27">
        <v>68</v>
      </c>
      <c r="AR9" s="27">
        <v>68</v>
      </c>
      <c r="AS9" s="27">
        <v>68</v>
      </c>
      <c r="AT9" s="27">
        <v>68</v>
      </c>
      <c r="AU9" s="27">
        <v>68</v>
      </c>
      <c r="AV9" s="27">
        <v>68</v>
      </c>
      <c r="AW9" s="27">
        <v>68</v>
      </c>
      <c r="AX9" s="27">
        <v>68</v>
      </c>
      <c r="AY9" s="27">
        <v>68</v>
      </c>
      <c r="AZ9" s="27">
        <v>68</v>
      </c>
      <c r="BA9" s="27">
        <v>68</v>
      </c>
      <c r="BB9" s="27">
        <v>68</v>
      </c>
      <c r="BC9" s="27">
        <v>68</v>
      </c>
      <c r="BD9" s="27"/>
      <c r="BE9" s="27"/>
      <c r="BF9" s="27"/>
      <c r="BG9" s="27"/>
      <c r="BH9" s="27"/>
      <c r="BI9" s="27"/>
      <c r="BJ9" s="27"/>
      <c r="BK9" s="27">
        <v>68</v>
      </c>
      <c r="BL9" s="27">
        <v>68</v>
      </c>
      <c r="BM9" s="54">
        <v>70</v>
      </c>
      <c r="BN9" s="27">
        <v>70</v>
      </c>
      <c r="BO9" s="27">
        <v>70</v>
      </c>
      <c r="BP9" s="27">
        <v>70</v>
      </c>
      <c r="BQ9" s="27">
        <v>70</v>
      </c>
      <c r="BR9" s="27">
        <v>70</v>
      </c>
      <c r="BS9" s="27">
        <v>70</v>
      </c>
      <c r="BT9" s="27">
        <v>70</v>
      </c>
      <c r="BU9" s="27">
        <v>70</v>
      </c>
      <c r="BV9" s="27">
        <v>70</v>
      </c>
      <c r="BW9" s="27">
        <v>70</v>
      </c>
      <c r="BX9" s="27">
        <v>70</v>
      </c>
      <c r="BY9" s="27">
        <v>70</v>
      </c>
      <c r="BZ9" s="27">
        <v>70</v>
      </c>
      <c r="CA9" s="27">
        <v>70</v>
      </c>
      <c r="CB9" s="27">
        <v>70</v>
      </c>
      <c r="CC9" s="27">
        <v>70</v>
      </c>
      <c r="CD9" s="27">
        <v>70</v>
      </c>
      <c r="CE9" s="27">
        <v>70</v>
      </c>
      <c r="CF9" s="54">
        <v>71.6</v>
      </c>
      <c r="CG9" s="54">
        <v>72</v>
      </c>
      <c r="CH9" s="54">
        <v>73</v>
      </c>
      <c r="CI9" s="46">
        <v>71</v>
      </c>
      <c r="CJ9" s="27">
        <v>71</v>
      </c>
      <c r="CK9" s="27">
        <v>55</v>
      </c>
      <c r="CL9" s="41">
        <f t="shared" si="0"/>
        <v>12.5</v>
      </c>
      <c r="CM9" s="26">
        <f t="shared" si="1"/>
        <v>-3.5</v>
      </c>
      <c r="CN9" s="41">
        <f t="shared" si="2"/>
        <v>16</v>
      </c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3">
        <f t="shared" si="3"/>
        <v>-0.28</v>
      </c>
      <c r="DJ9" s="29"/>
      <c r="DK9" s="28"/>
      <c r="DL9" s="29" t="s">
        <v>82</v>
      </c>
      <c r="DM9" s="29" t="s">
        <v>152</v>
      </c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30"/>
      <c r="DZ9" s="30" t="s">
        <v>83</v>
      </c>
      <c r="EA9" s="44">
        <v>40304</v>
      </c>
    </row>
    <row r="10" spans="1:131" ht="12.75">
      <c r="A10" s="32">
        <v>7</v>
      </c>
      <c r="B10" s="31" t="s">
        <v>73</v>
      </c>
      <c r="C10" s="27">
        <v>29</v>
      </c>
      <c r="D10" s="27">
        <v>172</v>
      </c>
      <c r="E10" s="27">
        <v>86</v>
      </c>
      <c r="F10" s="18">
        <v>86</v>
      </c>
      <c r="G10" s="18">
        <v>86</v>
      </c>
      <c r="H10" s="18">
        <v>84</v>
      </c>
      <c r="I10" s="18">
        <v>85</v>
      </c>
      <c r="J10" s="18">
        <v>85</v>
      </c>
      <c r="K10" s="18">
        <v>85</v>
      </c>
      <c r="L10" s="18">
        <v>85</v>
      </c>
      <c r="M10" s="18">
        <v>85</v>
      </c>
      <c r="N10" s="18">
        <v>85</v>
      </c>
      <c r="O10" s="18">
        <v>85</v>
      </c>
      <c r="P10" s="18">
        <v>85</v>
      </c>
      <c r="Q10" s="18">
        <v>85</v>
      </c>
      <c r="R10" s="18">
        <v>85</v>
      </c>
      <c r="S10" s="18">
        <v>85</v>
      </c>
      <c r="T10" s="18">
        <v>85</v>
      </c>
      <c r="U10" s="18">
        <v>84</v>
      </c>
      <c r="V10" s="18">
        <v>84</v>
      </c>
      <c r="W10" s="18">
        <v>84</v>
      </c>
      <c r="X10" s="18">
        <v>84</v>
      </c>
      <c r="Y10" s="18">
        <v>85</v>
      </c>
      <c r="Z10" s="18">
        <v>85</v>
      </c>
      <c r="AA10" s="18">
        <v>85</v>
      </c>
      <c r="AB10" s="18">
        <v>85</v>
      </c>
      <c r="AC10" s="18">
        <v>86</v>
      </c>
      <c r="AD10" s="18">
        <v>86</v>
      </c>
      <c r="AE10" s="18">
        <v>86</v>
      </c>
      <c r="AF10" s="18">
        <v>86</v>
      </c>
      <c r="AG10" s="18"/>
      <c r="AH10" s="18"/>
      <c r="AI10" s="18"/>
      <c r="AJ10" s="18"/>
      <c r="AK10" s="18"/>
      <c r="AL10" s="18">
        <v>87</v>
      </c>
      <c r="AM10" s="18">
        <v>87</v>
      </c>
      <c r="AN10" s="18">
        <v>86.5</v>
      </c>
      <c r="AO10" s="27">
        <v>86</v>
      </c>
      <c r="AP10" s="27">
        <v>86</v>
      </c>
      <c r="AQ10" s="27">
        <v>86</v>
      </c>
      <c r="AR10" s="27">
        <v>86</v>
      </c>
      <c r="AS10" s="27">
        <v>86</v>
      </c>
      <c r="AT10" s="27">
        <v>86</v>
      </c>
      <c r="AU10" s="27">
        <v>86</v>
      </c>
      <c r="AV10" s="46">
        <v>84</v>
      </c>
      <c r="AW10" s="27">
        <v>84</v>
      </c>
      <c r="AX10" s="27">
        <v>84</v>
      </c>
      <c r="AY10" s="27">
        <v>84</v>
      </c>
      <c r="AZ10" s="46">
        <v>83</v>
      </c>
      <c r="BA10" s="27">
        <v>83</v>
      </c>
      <c r="BB10" s="27">
        <v>83</v>
      </c>
      <c r="BC10" s="27">
        <v>83</v>
      </c>
      <c r="BD10" s="49"/>
      <c r="BE10" s="49"/>
      <c r="BF10" s="49"/>
      <c r="BG10" s="49"/>
      <c r="BH10" s="49"/>
      <c r="BI10" s="49"/>
      <c r="BJ10" s="49"/>
      <c r="BK10" s="27">
        <v>83</v>
      </c>
      <c r="BL10" s="27">
        <v>83</v>
      </c>
      <c r="BM10" s="27">
        <v>83</v>
      </c>
      <c r="BN10" s="27">
        <v>83</v>
      </c>
      <c r="BO10" s="27">
        <v>83</v>
      </c>
      <c r="BP10" s="27">
        <v>83</v>
      </c>
      <c r="BQ10" s="27">
        <v>83</v>
      </c>
      <c r="BR10" s="27">
        <v>83</v>
      </c>
      <c r="BS10" s="27">
        <v>83</v>
      </c>
      <c r="BT10" s="27">
        <v>83</v>
      </c>
      <c r="BU10" s="27">
        <v>83</v>
      </c>
      <c r="BV10" s="27">
        <v>83</v>
      </c>
      <c r="BW10" s="27">
        <v>83</v>
      </c>
      <c r="BX10" s="27">
        <v>83</v>
      </c>
      <c r="BY10" s="27">
        <v>83</v>
      </c>
      <c r="BZ10" s="27">
        <v>83</v>
      </c>
      <c r="CA10" s="27">
        <v>83</v>
      </c>
      <c r="CB10" s="27">
        <v>83</v>
      </c>
      <c r="CC10" s="27">
        <v>83</v>
      </c>
      <c r="CD10" s="27">
        <v>83</v>
      </c>
      <c r="CE10" s="27">
        <v>83</v>
      </c>
      <c r="CF10" s="27">
        <v>83</v>
      </c>
      <c r="CG10" s="27">
        <v>83</v>
      </c>
      <c r="CH10" s="54">
        <v>90</v>
      </c>
      <c r="CI10" s="27">
        <v>90</v>
      </c>
      <c r="CJ10" s="27">
        <v>90</v>
      </c>
      <c r="CK10" s="27">
        <v>75</v>
      </c>
      <c r="CL10" s="41">
        <f t="shared" si="0"/>
        <v>11</v>
      </c>
      <c r="CM10" s="26">
        <f t="shared" si="1"/>
        <v>-4</v>
      </c>
      <c r="CN10" s="41">
        <f t="shared" si="2"/>
        <v>15</v>
      </c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3">
        <f t="shared" si="3"/>
        <v>-0.36363636363636365</v>
      </c>
      <c r="DJ10" s="29">
        <f>E10</f>
        <v>86</v>
      </c>
      <c r="DK10" s="28"/>
      <c r="DL10" s="29" t="s">
        <v>408</v>
      </c>
      <c r="DM10" s="29" t="s">
        <v>337</v>
      </c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30" t="s">
        <v>74</v>
      </c>
      <c r="DZ10" s="30" t="s">
        <v>75</v>
      </c>
      <c r="EA10" s="44" t="s">
        <v>53</v>
      </c>
    </row>
    <row r="11" spans="1:131" ht="12.75">
      <c r="A11" s="32">
        <v>8</v>
      </c>
      <c r="B11" s="31" t="s">
        <v>369</v>
      </c>
      <c r="C11" s="27">
        <v>21</v>
      </c>
      <c r="D11" s="27">
        <v>165</v>
      </c>
      <c r="E11" s="27">
        <v>62.8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>
        <v>58</v>
      </c>
      <c r="AO11" s="27">
        <v>58</v>
      </c>
      <c r="AP11" s="27">
        <v>56.8</v>
      </c>
      <c r="AQ11" s="27">
        <v>56.8</v>
      </c>
      <c r="AR11" s="27">
        <v>56.8</v>
      </c>
      <c r="AS11" s="46">
        <v>58.4</v>
      </c>
      <c r="AT11" s="27">
        <v>58.4</v>
      </c>
      <c r="AU11" s="27">
        <v>58.4</v>
      </c>
      <c r="AV11" s="27">
        <v>58.4</v>
      </c>
      <c r="AW11" s="46">
        <v>57.8</v>
      </c>
      <c r="AX11" s="46">
        <v>57.4</v>
      </c>
      <c r="AY11" s="27">
        <v>57.4</v>
      </c>
      <c r="AZ11" s="46">
        <v>57.9</v>
      </c>
      <c r="BA11" s="46">
        <v>57.6</v>
      </c>
      <c r="BB11" s="27">
        <v>57.6</v>
      </c>
      <c r="BC11" s="27">
        <v>57.6</v>
      </c>
      <c r="BD11" s="27"/>
      <c r="BE11" s="27">
        <v>60</v>
      </c>
      <c r="BF11" s="46">
        <v>58.6</v>
      </c>
      <c r="BG11" s="46">
        <v>58.4</v>
      </c>
      <c r="BH11" s="49"/>
      <c r="BI11" s="54">
        <v>58.6</v>
      </c>
      <c r="BJ11" s="49"/>
      <c r="BK11" s="54">
        <v>59.6</v>
      </c>
      <c r="BL11" s="49">
        <v>59.6</v>
      </c>
      <c r="BM11" s="49">
        <v>59.6</v>
      </c>
      <c r="BN11" s="49">
        <v>59.6</v>
      </c>
      <c r="BO11" s="49">
        <v>59.6</v>
      </c>
      <c r="BP11" s="46">
        <v>57.8</v>
      </c>
      <c r="BQ11" s="27">
        <v>57.8</v>
      </c>
      <c r="BR11" s="27">
        <v>57.8</v>
      </c>
      <c r="BS11" s="27">
        <v>57.8</v>
      </c>
      <c r="BT11" s="27">
        <v>57.8</v>
      </c>
      <c r="BU11" s="27">
        <v>57.8</v>
      </c>
      <c r="BV11" s="27">
        <v>57.8</v>
      </c>
      <c r="BW11" s="54">
        <v>62.2</v>
      </c>
      <c r="BX11" s="27">
        <v>62.2</v>
      </c>
      <c r="BY11" s="46">
        <v>61.8</v>
      </c>
      <c r="BZ11" s="46">
        <v>60.6</v>
      </c>
      <c r="CA11" s="46">
        <v>60</v>
      </c>
      <c r="CB11" s="46">
        <v>58.2</v>
      </c>
      <c r="CC11" s="27">
        <v>58.2</v>
      </c>
      <c r="CD11" s="27">
        <v>58.2</v>
      </c>
      <c r="CE11" s="27">
        <v>58.2</v>
      </c>
      <c r="CF11" s="27">
        <v>58.2</v>
      </c>
      <c r="CG11" s="46">
        <v>59.2</v>
      </c>
      <c r="CH11" s="46">
        <v>58.3</v>
      </c>
      <c r="CI11" s="54">
        <v>60</v>
      </c>
      <c r="CJ11" s="58">
        <v>60</v>
      </c>
      <c r="CK11" s="27">
        <v>52</v>
      </c>
      <c r="CL11" s="41">
        <f t="shared" si="0"/>
        <v>10.799999999999997</v>
      </c>
      <c r="CM11" s="26">
        <f t="shared" si="1"/>
        <v>2.799999999999997</v>
      </c>
      <c r="CN11" s="41">
        <f t="shared" si="2"/>
        <v>8</v>
      </c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3">
        <f t="shared" si="3"/>
        <v>0.2592592592592591</v>
      </c>
      <c r="DJ11" s="29"/>
      <c r="DK11" s="28"/>
      <c r="DL11" s="29" t="s">
        <v>242</v>
      </c>
      <c r="DM11" s="29" t="s">
        <v>423</v>
      </c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30" t="s">
        <v>243</v>
      </c>
      <c r="DZ11" s="30" t="s">
        <v>293</v>
      </c>
      <c r="EA11" s="44" t="s">
        <v>244</v>
      </c>
    </row>
    <row r="12" spans="1:131" ht="18.75">
      <c r="A12" s="70" t="s">
        <v>253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2"/>
    </row>
    <row r="13" spans="1:131" ht="15.75" customHeight="1">
      <c r="A13" s="61">
        <v>9</v>
      </c>
      <c r="B13" s="63" t="s">
        <v>322</v>
      </c>
      <c r="C13" s="49">
        <v>22</v>
      </c>
      <c r="D13" s="49">
        <v>176</v>
      </c>
      <c r="E13" s="49">
        <v>64</v>
      </c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6">
        <v>62</v>
      </c>
      <c r="BI13" s="49"/>
      <c r="BJ13" s="49"/>
      <c r="BK13" s="46">
        <v>62</v>
      </c>
      <c r="BL13" s="46">
        <v>60</v>
      </c>
      <c r="BM13" s="27">
        <v>60</v>
      </c>
      <c r="BN13" s="27">
        <v>60</v>
      </c>
      <c r="BO13" s="27">
        <v>60</v>
      </c>
      <c r="BP13" s="27">
        <v>60</v>
      </c>
      <c r="BQ13" s="46">
        <v>59</v>
      </c>
      <c r="BR13" s="27">
        <v>59</v>
      </c>
      <c r="BS13" s="58">
        <v>59</v>
      </c>
      <c r="BT13" s="27">
        <v>59</v>
      </c>
      <c r="BU13" s="27">
        <v>59</v>
      </c>
      <c r="BV13" s="27">
        <v>59</v>
      </c>
      <c r="BW13" s="27">
        <v>59</v>
      </c>
      <c r="BX13" s="27">
        <v>59</v>
      </c>
      <c r="BY13" s="27">
        <v>59</v>
      </c>
      <c r="BZ13" s="27">
        <v>59</v>
      </c>
      <c r="CA13" s="27">
        <v>59</v>
      </c>
      <c r="CB13" s="27">
        <v>59</v>
      </c>
      <c r="CC13" s="27">
        <v>59</v>
      </c>
      <c r="CD13" s="54">
        <v>61</v>
      </c>
      <c r="CE13" s="46">
        <v>60</v>
      </c>
      <c r="CF13" s="27">
        <v>60</v>
      </c>
      <c r="CG13" s="27">
        <v>60</v>
      </c>
      <c r="CH13" s="27">
        <v>60</v>
      </c>
      <c r="CI13" s="27">
        <v>60</v>
      </c>
      <c r="CJ13" s="27">
        <v>60</v>
      </c>
      <c r="CK13" s="49">
        <v>55</v>
      </c>
      <c r="CL13" s="41">
        <f aca="true" t="shared" si="4" ref="CL13:CL18">E13-CK13</f>
        <v>9</v>
      </c>
      <c r="CM13" s="26">
        <f aca="true" t="shared" si="5" ref="CM13:CM18">E13-CJ13</f>
        <v>4</v>
      </c>
      <c r="CN13" s="41">
        <f aca="true" t="shared" si="6" ref="CN13:CN18">CJ13-CK13</f>
        <v>5</v>
      </c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43">
        <f aca="true" t="shared" si="7" ref="DI13:DI18">CM13/CL13</f>
        <v>0.4444444444444444</v>
      </c>
      <c r="DJ13" s="56"/>
      <c r="DK13" s="56"/>
      <c r="DL13" s="62" t="s">
        <v>323</v>
      </c>
      <c r="DM13" s="62" t="s">
        <v>377</v>
      </c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 t="s">
        <v>325</v>
      </c>
      <c r="DZ13" s="62" t="s">
        <v>324</v>
      </c>
      <c r="EA13" s="62" t="s">
        <v>321</v>
      </c>
    </row>
    <row r="14" spans="1:131" ht="12.75">
      <c r="A14" s="61">
        <v>10</v>
      </c>
      <c r="B14" s="48" t="s">
        <v>298</v>
      </c>
      <c r="C14" s="27">
        <v>23</v>
      </c>
      <c r="D14" s="27">
        <v>175</v>
      </c>
      <c r="E14" s="27">
        <v>74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27"/>
      <c r="AP14" s="27"/>
      <c r="AQ14" s="27"/>
      <c r="AR14" s="27"/>
      <c r="AS14" s="27"/>
      <c r="AT14" s="27"/>
      <c r="AU14" s="27"/>
      <c r="AV14" s="46"/>
      <c r="AW14" s="27"/>
      <c r="AX14" s="27"/>
      <c r="AY14" s="27">
        <v>74</v>
      </c>
      <c r="AZ14" s="27">
        <v>74</v>
      </c>
      <c r="BA14" s="27">
        <v>74</v>
      </c>
      <c r="BB14" s="46">
        <v>74</v>
      </c>
      <c r="BC14" s="46">
        <v>73</v>
      </c>
      <c r="BD14" s="49"/>
      <c r="BE14" s="49"/>
      <c r="BF14" s="49"/>
      <c r="BG14" s="49"/>
      <c r="BH14" s="49"/>
      <c r="BI14" s="49"/>
      <c r="BJ14" s="54">
        <v>74</v>
      </c>
      <c r="BK14" s="46">
        <v>73.7</v>
      </c>
      <c r="BL14" s="27">
        <v>73.7</v>
      </c>
      <c r="BM14" s="27">
        <v>73.7</v>
      </c>
      <c r="BN14" s="27">
        <v>73.7</v>
      </c>
      <c r="BO14" s="46">
        <v>72.9</v>
      </c>
      <c r="BP14" s="27">
        <v>72.9</v>
      </c>
      <c r="BQ14" s="27">
        <v>72.9</v>
      </c>
      <c r="BR14" s="27">
        <v>72.9</v>
      </c>
      <c r="BS14" s="27">
        <v>72.9</v>
      </c>
      <c r="BT14" s="27">
        <v>72.9</v>
      </c>
      <c r="BU14" s="27">
        <v>72.9</v>
      </c>
      <c r="BV14" s="27">
        <v>72.9</v>
      </c>
      <c r="BW14" s="27">
        <v>72.9</v>
      </c>
      <c r="BX14" s="27">
        <v>72.9</v>
      </c>
      <c r="BY14" s="27">
        <v>72.9</v>
      </c>
      <c r="BZ14" s="27">
        <v>72.9</v>
      </c>
      <c r="CA14" s="27">
        <v>72.9</v>
      </c>
      <c r="CB14" s="27">
        <v>72.9</v>
      </c>
      <c r="CC14" s="46">
        <v>71.8</v>
      </c>
      <c r="CD14" s="27">
        <v>71.8</v>
      </c>
      <c r="CE14" s="54">
        <v>73</v>
      </c>
      <c r="CF14" s="27">
        <v>73</v>
      </c>
      <c r="CG14" s="46">
        <v>71</v>
      </c>
      <c r="CH14" s="46">
        <v>70.8</v>
      </c>
      <c r="CI14" s="27">
        <v>70.8</v>
      </c>
      <c r="CJ14" s="27">
        <v>70.8</v>
      </c>
      <c r="CK14" s="27">
        <v>65</v>
      </c>
      <c r="CL14" s="41">
        <f t="shared" si="4"/>
        <v>9</v>
      </c>
      <c r="CM14" s="26">
        <f t="shared" si="5"/>
        <v>3.200000000000003</v>
      </c>
      <c r="CN14" s="41">
        <f t="shared" si="6"/>
        <v>5.799999999999997</v>
      </c>
      <c r="CO14" s="41">
        <f>H14-CN14</f>
        <v>-5.799999999999997</v>
      </c>
      <c r="CP14" s="26">
        <f>H14-CM14</f>
        <v>-3.200000000000003</v>
      </c>
      <c r="CQ14" s="41">
        <f>CO14-CP14</f>
        <v>-2.5999999999999943</v>
      </c>
      <c r="CR14" s="41">
        <f>K14-CQ14</f>
        <v>2.5999999999999943</v>
      </c>
      <c r="CS14" s="26">
        <f>K14-CP14</f>
        <v>3.200000000000003</v>
      </c>
      <c r="CT14" s="41">
        <f>CR14-CS14</f>
        <v>-0.6000000000000085</v>
      </c>
      <c r="CU14" s="41">
        <f>N14-CT14</f>
        <v>0.6000000000000085</v>
      </c>
      <c r="CV14" s="26">
        <f>N14-CS14</f>
        <v>-3.200000000000003</v>
      </c>
      <c r="CW14" s="41">
        <f>CU14-CV14</f>
        <v>3.8000000000000114</v>
      </c>
      <c r="CX14" s="41">
        <f>Q14-CW14</f>
        <v>-3.8000000000000114</v>
      </c>
      <c r="CY14" s="26">
        <f>Q14-CV14</f>
        <v>3.200000000000003</v>
      </c>
      <c r="CZ14" s="41">
        <f>CX14-CY14</f>
        <v>-7.000000000000014</v>
      </c>
      <c r="DA14" s="41">
        <f>T14-CZ14</f>
        <v>7.000000000000014</v>
      </c>
      <c r="DB14" s="26">
        <f>T14-CY14</f>
        <v>-3.200000000000003</v>
      </c>
      <c r="DC14" s="41">
        <f>DA14-DB14</f>
        <v>10.200000000000017</v>
      </c>
      <c r="DD14" s="41">
        <f>W14-DC14</f>
        <v>-10.200000000000017</v>
      </c>
      <c r="DE14" s="26">
        <f>W14-DB14</f>
        <v>3.200000000000003</v>
      </c>
      <c r="DF14" s="41">
        <f>DD14-DE14</f>
        <v>-13.40000000000002</v>
      </c>
      <c r="DG14" s="41">
        <f>Z14-DF14</f>
        <v>13.40000000000002</v>
      </c>
      <c r="DH14" s="26">
        <f>Z14-DE14</f>
        <v>-3.200000000000003</v>
      </c>
      <c r="DI14" s="43">
        <f t="shared" si="7"/>
        <v>0.35555555555555585</v>
      </c>
      <c r="DJ14" s="29"/>
      <c r="DK14" s="28"/>
      <c r="DL14" s="29" t="s">
        <v>299</v>
      </c>
      <c r="DM14" s="29" t="s">
        <v>419</v>
      </c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30" t="s">
        <v>301</v>
      </c>
      <c r="DZ14" s="30" t="s">
        <v>300</v>
      </c>
      <c r="EA14" s="44">
        <v>40630</v>
      </c>
    </row>
    <row r="15" spans="1:131" ht="12.75">
      <c r="A15" s="32">
        <v>11</v>
      </c>
      <c r="B15" s="31" t="s">
        <v>256</v>
      </c>
      <c r="C15" s="27"/>
      <c r="D15" s="27">
        <v>166</v>
      </c>
      <c r="E15" s="27">
        <v>77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>
        <v>77</v>
      </c>
      <c r="AH15" s="18"/>
      <c r="AI15" s="18"/>
      <c r="AJ15" s="18"/>
      <c r="AK15" s="18"/>
      <c r="AL15" s="18">
        <v>73</v>
      </c>
      <c r="AM15" s="18">
        <v>72.5</v>
      </c>
      <c r="AN15" s="18">
        <v>72.5</v>
      </c>
      <c r="AO15" s="27">
        <v>72.5</v>
      </c>
      <c r="AP15" s="27">
        <v>72</v>
      </c>
      <c r="AQ15" s="27">
        <v>72</v>
      </c>
      <c r="AR15" s="27">
        <v>72</v>
      </c>
      <c r="AS15" s="46">
        <v>73.5</v>
      </c>
      <c r="AT15" s="46">
        <v>73</v>
      </c>
      <c r="AU15" s="27">
        <v>73</v>
      </c>
      <c r="AV15" s="27">
        <v>73</v>
      </c>
      <c r="AW15" s="27">
        <v>73</v>
      </c>
      <c r="AX15" s="27">
        <v>73</v>
      </c>
      <c r="AY15" s="27">
        <v>73</v>
      </c>
      <c r="AZ15" s="27">
        <v>73</v>
      </c>
      <c r="BA15" s="27">
        <v>73</v>
      </c>
      <c r="BB15" s="27">
        <v>73</v>
      </c>
      <c r="BC15" s="46">
        <v>72</v>
      </c>
      <c r="BD15" s="49">
        <v>72</v>
      </c>
      <c r="BE15" s="49">
        <v>72</v>
      </c>
      <c r="BF15" s="46">
        <v>71</v>
      </c>
      <c r="BG15" s="54">
        <v>71.5</v>
      </c>
      <c r="BH15" s="49"/>
      <c r="BI15" s="49"/>
      <c r="BJ15" s="49"/>
      <c r="BK15" s="54">
        <v>72</v>
      </c>
      <c r="BL15" s="27">
        <v>72</v>
      </c>
      <c r="BM15" s="58">
        <v>72</v>
      </c>
      <c r="BN15" s="27">
        <v>72</v>
      </c>
      <c r="BO15" s="27">
        <v>72</v>
      </c>
      <c r="BP15" s="27">
        <v>72</v>
      </c>
      <c r="BQ15" s="27">
        <v>72</v>
      </c>
      <c r="BR15" s="46">
        <v>71</v>
      </c>
      <c r="BS15" s="58">
        <v>71</v>
      </c>
      <c r="BT15" s="27">
        <v>71</v>
      </c>
      <c r="BU15" s="27">
        <v>71</v>
      </c>
      <c r="BV15" s="27">
        <v>71</v>
      </c>
      <c r="BW15" s="27">
        <v>71</v>
      </c>
      <c r="BX15" s="27">
        <v>71</v>
      </c>
      <c r="BY15" s="27">
        <v>71</v>
      </c>
      <c r="BZ15" s="27">
        <v>71</v>
      </c>
      <c r="CA15" s="27">
        <v>71</v>
      </c>
      <c r="CB15" s="27">
        <v>71</v>
      </c>
      <c r="CC15" s="27">
        <v>71</v>
      </c>
      <c r="CD15" s="27">
        <v>71</v>
      </c>
      <c r="CE15" s="46">
        <v>70.4</v>
      </c>
      <c r="CF15" s="58">
        <v>70.4</v>
      </c>
      <c r="CG15" s="27">
        <v>70.4</v>
      </c>
      <c r="CH15" s="58">
        <v>70.4</v>
      </c>
      <c r="CI15" s="58">
        <v>70.4</v>
      </c>
      <c r="CJ15" s="27">
        <v>70.4</v>
      </c>
      <c r="CK15" s="27">
        <v>69</v>
      </c>
      <c r="CL15" s="41">
        <f t="shared" si="4"/>
        <v>8</v>
      </c>
      <c r="CM15" s="26">
        <f t="shared" si="5"/>
        <v>6.599999999999994</v>
      </c>
      <c r="CN15" s="41">
        <f t="shared" si="6"/>
        <v>1.4000000000000057</v>
      </c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3">
        <f t="shared" si="7"/>
        <v>0.8249999999999993</v>
      </c>
      <c r="DJ15" s="29"/>
      <c r="DK15" s="28"/>
      <c r="DL15" s="29" t="s">
        <v>239</v>
      </c>
      <c r="DM15" s="29" t="s">
        <v>233</v>
      </c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30" t="s">
        <v>232</v>
      </c>
      <c r="DZ15" s="30" t="s">
        <v>234</v>
      </c>
      <c r="EA15" s="44" t="s">
        <v>231</v>
      </c>
    </row>
    <row r="16" spans="1:131" ht="12.75">
      <c r="A16" s="61">
        <v>12</v>
      </c>
      <c r="B16" s="31" t="s">
        <v>387</v>
      </c>
      <c r="C16" s="27">
        <v>34</v>
      </c>
      <c r="D16" s="27">
        <v>176</v>
      </c>
      <c r="E16" s="27">
        <v>65.6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27"/>
      <c r="BM16" s="27"/>
      <c r="BN16" s="27"/>
      <c r="BO16" s="27"/>
      <c r="BP16" s="27"/>
      <c r="BQ16" s="27"/>
      <c r="BR16" s="27"/>
      <c r="BS16" s="27"/>
      <c r="BT16" s="27"/>
      <c r="BU16" s="27">
        <v>65.6</v>
      </c>
      <c r="BV16" s="54">
        <v>66</v>
      </c>
      <c r="BW16" s="46">
        <v>65.2</v>
      </c>
      <c r="BX16" s="27">
        <v>65.2</v>
      </c>
      <c r="BY16" s="46">
        <v>64.6</v>
      </c>
      <c r="BZ16" s="46">
        <v>64</v>
      </c>
      <c r="CA16" s="54">
        <v>64.4</v>
      </c>
      <c r="CB16" s="27">
        <v>64.4</v>
      </c>
      <c r="CC16" s="46">
        <v>63.9</v>
      </c>
      <c r="CD16" s="46">
        <v>63.3</v>
      </c>
      <c r="CE16" s="58">
        <v>63.3</v>
      </c>
      <c r="CF16" s="27">
        <v>63.3</v>
      </c>
      <c r="CG16" s="27">
        <v>63.3</v>
      </c>
      <c r="CH16" s="54">
        <v>64</v>
      </c>
      <c r="CI16" s="58">
        <v>64</v>
      </c>
      <c r="CJ16" s="27">
        <v>64</v>
      </c>
      <c r="CK16" s="27">
        <v>58</v>
      </c>
      <c r="CL16" s="41">
        <f t="shared" si="4"/>
        <v>7.599999999999994</v>
      </c>
      <c r="CM16" s="26">
        <f t="shared" si="5"/>
        <v>1.5999999999999943</v>
      </c>
      <c r="CN16" s="41">
        <f t="shared" si="6"/>
        <v>6</v>
      </c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3">
        <f t="shared" si="7"/>
        <v>0.2105263157894731</v>
      </c>
      <c r="DJ16" s="29"/>
      <c r="DK16" s="28"/>
      <c r="DL16" s="29" t="s">
        <v>388</v>
      </c>
      <c r="DM16" s="29" t="s">
        <v>391</v>
      </c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30" t="s">
        <v>389</v>
      </c>
      <c r="DZ16" s="30" t="s">
        <v>390</v>
      </c>
      <c r="EA16" s="44">
        <v>40776</v>
      </c>
    </row>
    <row r="17" spans="1:131" ht="12.75">
      <c r="A17" s="45">
        <v>13</v>
      </c>
      <c r="B17" s="31" t="s">
        <v>258</v>
      </c>
      <c r="C17" s="27">
        <v>27</v>
      </c>
      <c r="D17" s="27">
        <v>173</v>
      </c>
      <c r="E17" s="27">
        <v>69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27"/>
      <c r="AP17" s="27"/>
      <c r="AQ17" s="27"/>
      <c r="AR17" s="27"/>
      <c r="AS17" s="46">
        <v>68</v>
      </c>
      <c r="AT17" s="46">
        <v>67.5</v>
      </c>
      <c r="AU17" s="27">
        <v>67.5</v>
      </c>
      <c r="AV17" s="27">
        <v>67.5</v>
      </c>
      <c r="AW17" s="27">
        <v>67.5</v>
      </c>
      <c r="AX17" s="46">
        <v>66</v>
      </c>
      <c r="AY17" s="27">
        <v>66</v>
      </c>
      <c r="AZ17" s="27">
        <v>66</v>
      </c>
      <c r="BA17" s="27">
        <v>66</v>
      </c>
      <c r="BB17" s="46">
        <v>65</v>
      </c>
      <c r="BC17" s="46">
        <v>65</v>
      </c>
      <c r="BD17" s="49"/>
      <c r="BE17" s="49"/>
      <c r="BF17" s="49"/>
      <c r="BG17" s="49"/>
      <c r="BH17" s="49"/>
      <c r="BI17" s="49"/>
      <c r="BJ17" s="49">
        <v>65</v>
      </c>
      <c r="BK17" s="49">
        <v>65</v>
      </c>
      <c r="BL17" s="49">
        <v>65</v>
      </c>
      <c r="BM17" s="49">
        <v>65</v>
      </c>
      <c r="BN17" s="46">
        <v>64</v>
      </c>
      <c r="BO17" s="27">
        <v>64</v>
      </c>
      <c r="BP17" s="27">
        <v>64</v>
      </c>
      <c r="BQ17" s="27">
        <v>64</v>
      </c>
      <c r="BR17" s="27">
        <v>64</v>
      </c>
      <c r="BS17" s="27">
        <v>64</v>
      </c>
      <c r="BT17" s="27">
        <v>64</v>
      </c>
      <c r="BU17" s="27">
        <v>64</v>
      </c>
      <c r="BV17" s="27">
        <v>64</v>
      </c>
      <c r="BW17" s="27">
        <v>64</v>
      </c>
      <c r="BX17" s="27">
        <v>64</v>
      </c>
      <c r="BY17" s="27">
        <v>64</v>
      </c>
      <c r="BZ17" s="27">
        <v>64</v>
      </c>
      <c r="CA17" s="27">
        <v>64</v>
      </c>
      <c r="CB17" s="27">
        <v>64</v>
      </c>
      <c r="CC17" s="27">
        <v>64</v>
      </c>
      <c r="CD17" s="27">
        <v>64</v>
      </c>
      <c r="CE17" s="27">
        <v>64</v>
      </c>
      <c r="CF17" s="27">
        <v>64</v>
      </c>
      <c r="CG17" s="27">
        <v>64</v>
      </c>
      <c r="CH17" s="27">
        <v>64</v>
      </c>
      <c r="CI17" s="27">
        <v>64</v>
      </c>
      <c r="CJ17" s="27">
        <v>64</v>
      </c>
      <c r="CK17" s="27">
        <v>62</v>
      </c>
      <c r="CL17" s="41">
        <f t="shared" si="4"/>
        <v>7</v>
      </c>
      <c r="CM17" s="26">
        <f t="shared" si="5"/>
        <v>5</v>
      </c>
      <c r="CN17" s="41">
        <f t="shared" si="6"/>
        <v>2</v>
      </c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3">
        <f t="shared" si="7"/>
        <v>0.7142857142857143</v>
      </c>
      <c r="DJ17" s="29"/>
      <c r="DK17" s="28"/>
      <c r="DL17" s="29" t="s">
        <v>260</v>
      </c>
      <c r="DM17" s="29" t="s">
        <v>297</v>
      </c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30" t="s">
        <v>259</v>
      </c>
      <c r="DZ17" s="30"/>
      <c r="EA17" s="44"/>
    </row>
    <row r="18" spans="1:131" ht="12.75">
      <c r="A18" s="61">
        <v>14</v>
      </c>
      <c r="B18" s="31" t="s">
        <v>353</v>
      </c>
      <c r="C18" s="27">
        <v>26</v>
      </c>
      <c r="D18" s="27">
        <v>164</v>
      </c>
      <c r="E18" s="27">
        <v>74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27"/>
      <c r="BM18" s="27">
        <v>74</v>
      </c>
      <c r="BN18" s="27">
        <v>74</v>
      </c>
      <c r="BO18" s="27">
        <v>74</v>
      </c>
      <c r="BP18" s="46">
        <v>72</v>
      </c>
      <c r="BQ18" s="27">
        <v>72</v>
      </c>
      <c r="BR18" s="27">
        <v>72</v>
      </c>
      <c r="BS18" s="27">
        <v>72</v>
      </c>
      <c r="BT18" s="27">
        <v>72</v>
      </c>
      <c r="BU18" s="27">
        <v>72</v>
      </c>
      <c r="BV18" s="46">
        <v>71.1</v>
      </c>
      <c r="BW18" s="27">
        <v>71.1</v>
      </c>
      <c r="BX18" s="27">
        <v>71.1</v>
      </c>
      <c r="BY18" s="27">
        <v>71.1</v>
      </c>
      <c r="BZ18" s="27">
        <v>71.1</v>
      </c>
      <c r="CA18" s="27">
        <v>71.1</v>
      </c>
      <c r="CB18" s="27">
        <v>71.1</v>
      </c>
      <c r="CC18" s="27">
        <v>71.1</v>
      </c>
      <c r="CD18" s="27">
        <v>71.1</v>
      </c>
      <c r="CE18" s="27">
        <v>71.1</v>
      </c>
      <c r="CF18" s="27">
        <v>71.1</v>
      </c>
      <c r="CG18" s="27">
        <v>71.1</v>
      </c>
      <c r="CH18" s="27">
        <v>71.1</v>
      </c>
      <c r="CI18" s="27">
        <v>71.1</v>
      </c>
      <c r="CJ18" s="27">
        <v>71.1</v>
      </c>
      <c r="CK18" s="27">
        <v>67</v>
      </c>
      <c r="CL18" s="41">
        <f t="shared" si="4"/>
        <v>7</v>
      </c>
      <c r="CM18" s="26">
        <f t="shared" si="5"/>
        <v>2.9000000000000057</v>
      </c>
      <c r="CN18" s="41">
        <f t="shared" si="6"/>
        <v>4.099999999999994</v>
      </c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3">
        <f t="shared" si="7"/>
        <v>0.4142857142857151</v>
      </c>
      <c r="DJ18" s="29"/>
      <c r="DK18" s="28"/>
      <c r="DL18" s="29" t="s">
        <v>355</v>
      </c>
      <c r="DM18" s="29" t="s">
        <v>355</v>
      </c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30" t="s">
        <v>356</v>
      </c>
      <c r="DZ18" s="30" t="s">
        <v>357</v>
      </c>
      <c r="EA18" s="44">
        <v>40716</v>
      </c>
    </row>
    <row r="19" spans="1:131" ht="18.75">
      <c r="A19" s="70" t="s">
        <v>407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2"/>
    </row>
    <row r="20" spans="1:131" ht="12.75">
      <c r="A20" s="32">
        <v>15</v>
      </c>
      <c r="B20" s="31" t="s">
        <v>236</v>
      </c>
      <c r="C20" s="27"/>
      <c r="D20" s="27">
        <v>165</v>
      </c>
      <c r="E20" s="27">
        <v>63.5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>
        <v>60.5</v>
      </c>
      <c r="AM20" s="18">
        <v>60.5</v>
      </c>
      <c r="AN20" s="18">
        <v>59.9</v>
      </c>
      <c r="AO20" s="27">
        <v>59.8</v>
      </c>
      <c r="AP20" s="27">
        <v>59.8</v>
      </c>
      <c r="AQ20" s="27">
        <v>59.8</v>
      </c>
      <c r="AR20" s="46">
        <v>59.8</v>
      </c>
      <c r="AS20" s="27">
        <v>59.8</v>
      </c>
      <c r="AT20" s="27">
        <v>59.8</v>
      </c>
      <c r="AU20" s="27">
        <v>59.8</v>
      </c>
      <c r="AV20" s="27">
        <v>59.8</v>
      </c>
      <c r="AW20" s="27">
        <v>59.8</v>
      </c>
      <c r="AX20" s="46">
        <v>59</v>
      </c>
      <c r="AY20" s="27">
        <v>59</v>
      </c>
      <c r="AZ20" s="27">
        <v>59</v>
      </c>
      <c r="BA20" s="27">
        <v>59</v>
      </c>
      <c r="BB20" s="27">
        <v>59</v>
      </c>
      <c r="BC20" s="27">
        <v>59</v>
      </c>
      <c r="BD20" s="27"/>
      <c r="BE20" s="27"/>
      <c r="BF20" s="27"/>
      <c r="BG20" s="27"/>
      <c r="BH20" s="27"/>
      <c r="BI20" s="46">
        <v>58</v>
      </c>
      <c r="BJ20" s="27"/>
      <c r="BK20" s="27">
        <v>59</v>
      </c>
      <c r="BL20" s="27">
        <v>59</v>
      </c>
      <c r="BM20" s="27">
        <v>59</v>
      </c>
      <c r="BN20" s="27">
        <v>59</v>
      </c>
      <c r="BO20" s="27">
        <v>59</v>
      </c>
      <c r="BP20" s="27">
        <v>59</v>
      </c>
      <c r="BQ20" s="27">
        <v>59</v>
      </c>
      <c r="BR20" s="27">
        <v>59</v>
      </c>
      <c r="BS20" s="27">
        <v>59</v>
      </c>
      <c r="BT20" s="27">
        <v>59</v>
      </c>
      <c r="BU20" s="27">
        <v>59</v>
      </c>
      <c r="BV20" s="27">
        <v>59</v>
      </c>
      <c r="BW20" s="27">
        <v>59</v>
      </c>
      <c r="BX20" s="27">
        <v>59</v>
      </c>
      <c r="BY20" s="27">
        <v>59</v>
      </c>
      <c r="BZ20" s="27">
        <v>59</v>
      </c>
      <c r="CA20" s="27">
        <v>59</v>
      </c>
      <c r="CB20" s="27">
        <v>59</v>
      </c>
      <c r="CC20" s="27">
        <v>59</v>
      </c>
      <c r="CD20" s="27">
        <v>59</v>
      </c>
      <c r="CE20" s="27">
        <v>59</v>
      </c>
      <c r="CF20" s="27">
        <v>59</v>
      </c>
      <c r="CG20" s="27">
        <v>59</v>
      </c>
      <c r="CH20" s="27">
        <v>59</v>
      </c>
      <c r="CI20" s="27">
        <v>59</v>
      </c>
      <c r="CJ20" s="27">
        <v>59</v>
      </c>
      <c r="CK20" s="27">
        <v>57</v>
      </c>
      <c r="CL20" s="41">
        <f>E20-CK20</f>
        <v>6.5</v>
      </c>
      <c r="CM20" s="26">
        <f>E20-CJ20</f>
        <v>4.5</v>
      </c>
      <c r="CN20" s="41">
        <f>CJ20-CK20</f>
        <v>2</v>
      </c>
      <c r="CO20" s="41">
        <f>H20-CN20</f>
        <v>-2</v>
      </c>
      <c r="CP20" s="26">
        <f>H20-CM20</f>
        <v>-4.5</v>
      </c>
      <c r="CQ20" s="41">
        <f>CO20-CP20</f>
        <v>2.5</v>
      </c>
      <c r="CR20" s="41">
        <f>K20-CQ20</f>
        <v>-2.5</v>
      </c>
      <c r="CS20" s="26">
        <f>K20-CP20</f>
        <v>4.5</v>
      </c>
      <c r="CT20" s="41">
        <f>CR20-CS20</f>
        <v>-7</v>
      </c>
      <c r="CU20" s="41">
        <f>N20-CT20</f>
        <v>7</v>
      </c>
      <c r="CV20" s="26">
        <f>N20-CS20</f>
        <v>-4.5</v>
      </c>
      <c r="CW20" s="41">
        <f>CU20-CV20</f>
        <v>11.5</v>
      </c>
      <c r="CX20" s="41">
        <f>Q20-CW20</f>
        <v>-11.5</v>
      </c>
      <c r="CY20" s="26">
        <f>Q20-CV20</f>
        <v>4.5</v>
      </c>
      <c r="CZ20" s="41">
        <f>CX20-CY20</f>
        <v>-16</v>
      </c>
      <c r="DA20" s="41">
        <f>T20-CZ20</f>
        <v>16</v>
      </c>
      <c r="DB20" s="26">
        <f>T20-CY20</f>
        <v>-4.5</v>
      </c>
      <c r="DC20" s="41">
        <f>DA20-DB20</f>
        <v>20.5</v>
      </c>
      <c r="DD20" s="41">
        <f>W20-DC20</f>
        <v>-20.5</v>
      </c>
      <c r="DE20" s="26">
        <f>W20-DB20</f>
        <v>4.5</v>
      </c>
      <c r="DF20" s="41">
        <f>DD20-DE20</f>
        <v>-25</v>
      </c>
      <c r="DG20" s="41">
        <f>Z20-DF20</f>
        <v>25</v>
      </c>
      <c r="DH20" s="26">
        <f>Z20-DE20</f>
        <v>-4.5</v>
      </c>
      <c r="DI20" s="43">
        <f>CM20/CL20</f>
        <v>0.6923076923076923</v>
      </c>
      <c r="DJ20" s="29"/>
      <c r="DK20" s="28"/>
      <c r="DL20" s="29" t="s">
        <v>237</v>
      </c>
      <c r="DM20" s="29" t="s">
        <v>261</v>
      </c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 t="s">
        <v>238</v>
      </c>
      <c r="DY20" s="30"/>
      <c r="DZ20" s="30"/>
      <c r="EA20" s="44" t="s">
        <v>231</v>
      </c>
    </row>
    <row r="21" spans="1:131" ht="12.75">
      <c r="A21" s="32">
        <v>16</v>
      </c>
      <c r="B21" s="31" t="s">
        <v>371</v>
      </c>
      <c r="C21" s="27">
        <v>44</v>
      </c>
      <c r="D21" s="27">
        <v>172</v>
      </c>
      <c r="E21" s="27">
        <v>72.6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49"/>
      <c r="BE21" s="49"/>
      <c r="BF21" s="49"/>
      <c r="BG21" s="49"/>
      <c r="BH21" s="49"/>
      <c r="BI21" s="49"/>
      <c r="BJ21" s="49"/>
      <c r="BK21" s="49">
        <v>72.6</v>
      </c>
      <c r="BL21" s="46">
        <v>70.8</v>
      </c>
      <c r="BM21" s="54">
        <v>71.3</v>
      </c>
      <c r="BN21" s="46">
        <v>71</v>
      </c>
      <c r="BO21" s="27">
        <v>71</v>
      </c>
      <c r="BP21" s="27">
        <v>71</v>
      </c>
      <c r="BQ21" s="54">
        <v>71.1</v>
      </c>
      <c r="BR21" s="46">
        <v>70.6</v>
      </c>
      <c r="BS21" s="46">
        <v>69.8</v>
      </c>
      <c r="BT21" s="46">
        <v>69</v>
      </c>
      <c r="BU21" s="54">
        <v>69.7</v>
      </c>
      <c r="BV21" s="46">
        <v>69.2</v>
      </c>
      <c r="BW21" s="46">
        <v>67.7</v>
      </c>
      <c r="BX21" s="58">
        <v>67.7</v>
      </c>
      <c r="BY21" s="27">
        <v>67.7</v>
      </c>
      <c r="BZ21" s="54">
        <v>69.1</v>
      </c>
      <c r="CA21" s="46">
        <v>67.7</v>
      </c>
      <c r="CB21" s="54">
        <v>68.7</v>
      </c>
      <c r="CC21" s="54">
        <v>69.2</v>
      </c>
      <c r="CD21" s="58">
        <v>69.2</v>
      </c>
      <c r="CE21" s="27">
        <v>69.2</v>
      </c>
      <c r="CF21" s="46">
        <v>68.3</v>
      </c>
      <c r="CG21" s="46">
        <v>68.2</v>
      </c>
      <c r="CH21" s="54">
        <v>68.5</v>
      </c>
      <c r="CI21" s="46">
        <v>66.8</v>
      </c>
      <c r="CJ21" s="54">
        <v>67.7</v>
      </c>
      <c r="CK21" s="27">
        <v>67</v>
      </c>
      <c r="CL21" s="41">
        <f>E21-CK21</f>
        <v>5.599999999999994</v>
      </c>
      <c r="CM21" s="26">
        <f>E21-CJ21</f>
        <v>4.8999999999999915</v>
      </c>
      <c r="CN21" s="41">
        <f>CJ21-CK21</f>
        <v>0.7000000000000028</v>
      </c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3">
        <f>CM21/CL21</f>
        <v>0.8749999999999993</v>
      </c>
      <c r="DJ21" s="29"/>
      <c r="DK21" s="28">
        <f>AK21-AJ21</f>
        <v>0</v>
      </c>
      <c r="DL21" s="29" t="s">
        <v>358</v>
      </c>
      <c r="DM21" s="29" t="s">
        <v>422</v>
      </c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30" t="s">
        <v>351</v>
      </c>
      <c r="DZ21" s="30" t="s">
        <v>350</v>
      </c>
      <c r="EA21" s="44"/>
    </row>
    <row r="22" spans="1:131" ht="18.75">
      <c r="A22" s="70" t="s">
        <v>254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2"/>
    </row>
    <row r="23" spans="1:131" ht="12.75">
      <c r="A23" s="45">
        <v>17</v>
      </c>
      <c r="B23" s="31" t="s">
        <v>328</v>
      </c>
      <c r="C23" s="27">
        <v>25</v>
      </c>
      <c r="D23" s="27">
        <v>169</v>
      </c>
      <c r="E23" s="27">
        <v>59.5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>
        <v>59.5</v>
      </c>
      <c r="AN23" s="18"/>
      <c r="AO23" s="27">
        <v>60</v>
      </c>
      <c r="AP23" s="27">
        <v>60</v>
      </c>
      <c r="AQ23" s="27">
        <v>60</v>
      </c>
      <c r="AR23" s="46">
        <v>59.5</v>
      </c>
      <c r="AS23" s="27">
        <v>59.5</v>
      </c>
      <c r="AT23" s="46">
        <v>58.1</v>
      </c>
      <c r="AU23" s="27">
        <v>58.1</v>
      </c>
      <c r="AV23" s="46">
        <v>59.2</v>
      </c>
      <c r="AW23" s="46">
        <v>58.7</v>
      </c>
      <c r="AX23" s="46">
        <v>58.1</v>
      </c>
      <c r="AY23" s="46">
        <v>56.9</v>
      </c>
      <c r="AZ23" s="27">
        <v>56.9</v>
      </c>
      <c r="BA23" s="46">
        <v>58.5</v>
      </c>
      <c r="BB23" s="46">
        <v>58</v>
      </c>
      <c r="BC23" s="27">
        <v>58</v>
      </c>
      <c r="BD23" s="49"/>
      <c r="BE23" s="46">
        <v>57.3</v>
      </c>
      <c r="BF23" s="49"/>
      <c r="BG23" s="49">
        <v>58.2</v>
      </c>
      <c r="BH23" s="49"/>
      <c r="BI23" s="46">
        <v>57.5</v>
      </c>
      <c r="BJ23" s="49"/>
      <c r="BK23" s="58">
        <v>57.5</v>
      </c>
      <c r="BL23" s="27">
        <v>57.5</v>
      </c>
      <c r="BM23" s="27">
        <v>57.5</v>
      </c>
      <c r="BN23" s="27">
        <v>57.5</v>
      </c>
      <c r="BO23" s="54">
        <v>57.6</v>
      </c>
      <c r="BP23" s="27">
        <v>57.6</v>
      </c>
      <c r="BQ23" s="27">
        <v>57.6</v>
      </c>
      <c r="BR23" s="54">
        <v>59.5</v>
      </c>
      <c r="BS23" s="46">
        <v>59.2</v>
      </c>
      <c r="BT23" s="27">
        <v>59.2</v>
      </c>
      <c r="BU23" s="27">
        <v>59.2</v>
      </c>
      <c r="BV23" s="27">
        <v>59.2</v>
      </c>
      <c r="BW23" s="46">
        <v>59</v>
      </c>
      <c r="BX23" s="46">
        <v>58.3</v>
      </c>
      <c r="BY23" s="27">
        <v>58.3</v>
      </c>
      <c r="BZ23" s="27">
        <v>58.3</v>
      </c>
      <c r="CA23" s="27">
        <v>58.3</v>
      </c>
      <c r="CB23" s="27">
        <v>58.3</v>
      </c>
      <c r="CC23" s="46">
        <v>57.5</v>
      </c>
      <c r="CD23" s="58">
        <v>57.5</v>
      </c>
      <c r="CE23" s="27">
        <v>57.5</v>
      </c>
      <c r="CF23" s="27">
        <v>57.5</v>
      </c>
      <c r="CG23" s="27">
        <v>57.5</v>
      </c>
      <c r="CH23" s="27">
        <v>57.5</v>
      </c>
      <c r="CI23" s="27">
        <v>57.5</v>
      </c>
      <c r="CJ23" s="27">
        <v>57.5</v>
      </c>
      <c r="CK23" s="27">
        <v>55</v>
      </c>
      <c r="CL23" s="41">
        <f>E23-CK23</f>
        <v>4.5</v>
      </c>
      <c r="CM23" s="26">
        <f>E23-CJ23</f>
        <v>2</v>
      </c>
      <c r="CN23" s="41">
        <f>CJ23-CK23</f>
        <v>2.5</v>
      </c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3">
        <f>CM23/CL23</f>
        <v>0.4444444444444444</v>
      </c>
      <c r="DJ23" s="29"/>
      <c r="DK23" s="28"/>
      <c r="DL23" s="29"/>
      <c r="DM23" s="47" t="s">
        <v>295</v>
      </c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 t="s">
        <v>241</v>
      </c>
      <c r="DY23" s="30" t="s">
        <v>230</v>
      </c>
      <c r="DZ23" s="30" t="s">
        <v>240</v>
      </c>
      <c r="EA23" s="44"/>
    </row>
    <row r="24" spans="1:131" ht="12.75">
      <c r="A24" s="45">
        <v>18</v>
      </c>
      <c r="B24" s="31" t="s">
        <v>316</v>
      </c>
      <c r="C24" s="27">
        <v>21</v>
      </c>
      <c r="D24" s="27">
        <v>166</v>
      </c>
      <c r="E24" s="27">
        <v>58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27"/>
      <c r="AP24" s="27"/>
      <c r="AQ24" s="27"/>
      <c r="AR24" s="46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46">
        <v>56.5</v>
      </c>
      <c r="BH24" s="49"/>
      <c r="BI24" s="46">
        <v>55.9</v>
      </c>
      <c r="BJ24" s="46">
        <v>55.1</v>
      </c>
      <c r="BK24" s="46">
        <v>54.9</v>
      </c>
      <c r="BL24" s="46">
        <v>54.4</v>
      </c>
      <c r="BM24" s="27">
        <v>54.4</v>
      </c>
      <c r="BN24" s="27">
        <v>54.4</v>
      </c>
      <c r="BO24" s="27">
        <v>54.4</v>
      </c>
      <c r="BP24" s="27">
        <v>54.4</v>
      </c>
      <c r="BQ24" s="27">
        <v>54.4</v>
      </c>
      <c r="BR24" s="27">
        <v>54.4</v>
      </c>
      <c r="BS24" s="27">
        <v>54.4</v>
      </c>
      <c r="BT24" s="27">
        <v>54.4</v>
      </c>
      <c r="BU24" s="27">
        <v>54.4</v>
      </c>
      <c r="BV24" s="27">
        <v>54.4</v>
      </c>
      <c r="BW24" s="27">
        <v>54.4</v>
      </c>
      <c r="BX24" s="27">
        <v>54.4</v>
      </c>
      <c r="BY24" s="27">
        <v>54.4</v>
      </c>
      <c r="BZ24" s="27">
        <v>54.4</v>
      </c>
      <c r="CA24" s="27">
        <v>54.4</v>
      </c>
      <c r="CB24" s="27">
        <v>54.4</v>
      </c>
      <c r="CC24" s="27">
        <v>54.4</v>
      </c>
      <c r="CD24" s="27">
        <v>54.4</v>
      </c>
      <c r="CE24" s="27">
        <v>54.4</v>
      </c>
      <c r="CF24" s="27">
        <v>54.4</v>
      </c>
      <c r="CG24" s="27">
        <v>54.4</v>
      </c>
      <c r="CH24" s="27">
        <v>54.4</v>
      </c>
      <c r="CI24" s="27">
        <v>54.4</v>
      </c>
      <c r="CJ24" s="27">
        <v>54.4</v>
      </c>
      <c r="CK24" s="27">
        <v>53</v>
      </c>
      <c r="CL24" s="41">
        <f>E24-CK24</f>
        <v>5</v>
      </c>
      <c r="CM24" s="26">
        <f>E24-CJ24</f>
        <v>3.6000000000000014</v>
      </c>
      <c r="CN24" s="41">
        <f>CJ24-CK24</f>
        <v>1.3999999999999986</v>
      </c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3">
        <f>CM24/CL24</f>
        <v>0.7200000000000003</v>
      </c>
      <c r="DJ24" s="29"/>
      <c r="DK24" s="28"/>
      <c r="DL24" s="29" t="s">
        <v>317</v>
      </c>
      <c r="DM24" s="29" t="s">
        <v>326</v>
      </c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30"/>
      <c r="DZ24" s="30"/>
      <c r="EA24" s="44"/>
    </row>
    <row r="25" spans="1:131" ht="18" customHeight="1">
      <c r="A25" s="73" t="s">
        <v>255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5"/>
    </row>
    <row r="26" spans="1:131" ht="12.75">
      <c r="A26" s="32">
        <v>19</v>
      </c>
      <c r="B26" s="31" t="s">
        <v>131</v>
      </c>
      <c r="C26" s="27">
        <v>25</v>
      </c>
      <c r="D26" s="27">
        <v>163</v>
      </c>
      <c r="E26" s="27">
        <v>56</v>
      </c>
      <c r="F26" s="18"/>
      <c r="G26" s="18"/>
      <c r="H26" s="18"/>
      <c r="I26" s="18"/>
      <c r="J26" s="18"/>
      <c r="K26" s="18"/>
      <c r="L26" s="18"/>
      <c r="M26" s="18"/>
      <c r="N26" s="18">
        <v>56</v>
      </c>
      <c r="O26" s="18">
        <v>56</v>
      </c>
      <c r="P26" s="18">
        <v>56</v>
      </c>
      <c r="Q26" s="18">
        <v>56</v>
      </c>
      <c r="R26" s="18">
        <v>56</v>
      </c>
      <c r="S26" s="18">
        <v>56</v>
      </c>
      <c r="T26" s="18">
        <v>56</v>
      </c>
      <c r="U26" s="18">
        <v>56</v>
      </c>
      <c r="V26" s="18">
        <v>56</v>
      </c>
      <c r="W26" s="18">
        <v>55.7</v>
      </c>
      <c r="X26" s="18">
        <v>55.7</v>
      </c>
      <c r="Y26" s="18">
        <v>55.7</v>
      </c>
      <c r="Z26" s="18">
        <v>55.7</v>
      </c>
      <c r="AA26" s="18">
        <v>55.7</v>
      </c>
      <c r="AB26" s="18">
        <v>55.7</v>
      </c>
      <c r="AC26" s="18">
        <v>55.7</v>
      </c>
      <c r="AD26" s="18">
        <v>55.7</v>
      </c>
      <c r="AE26" s="18">
        <v>55.7</v>
      </c>
      <c r="AF26" s="18">
        <v>55.7</v>
      </c>
      <c r="AG26" s="18">
        <v>55.7</v>
      </c>
      <c r="AH26" s="18"/>
      <c r="AI26" s="18"/>
      <c r="AJ26" s="18"/>
      <c r="AK26" s="18"/>
      <c r="AL26" s="18"/>
      <c r="AM26" s="18"/>
      <c r="AN26" s="18"/>
      <c r="AO26" s="27">
        <v>55.7</v>
      </c>
      <c r="AP26" s="27">
        <v>55.7</v>
      </c>
      <c r="AQ26" s="27">
        <v>55.7</v>
      </c>
      <c r="AR26" s="27">
        <v>55.7</v>
      </c>
      <c r="AS26" s="27">
        <v>55.7</v>
      </c>
      <c r="AT26" s="27">
        <v>55.7</v>
      </c>
      <c r="AU26" s="27">
        <v>55.7</v>
      </c>
      <c r="AV26" s="27">
        <v>55.7</v>
      </c>
      <c r="AW26" s="27">
        <v>55.7</v>
      </c>
      <c r="AX26" s="46">
        <v>56</v>
      </c>
      <c r="AY26" s="27">
        <v>56</v>
      </c>
      <c r="AZ26" s="46">
        <v>56</v>
      </c>
      <c r="BA26" s="27">
        <v>56</v>
      </c>
      <c r="BB26" s="27">
        <v>56</v>
      </c>
      <c r="BC26" s="27">
        <v>56</v>
      </c>
      <c r="BD26" s="27">
        <v>54.9</v>
      </c>
      <c r="BE26" s="27"/>
      <c r="BF26" s="27"/>
      <c r="BG26" s="27"/>
      <c r="BH26" s="27"/>
      <c r="BI26" s="27"/>
      <c r="BJ26" s="27"/>
      <c r="BK26" s="27">
        <v>54.9</v>
      </c>
      <c r="BL26" s="27">
        <v>54.9</v>
      </c>
      <c r="BM26" s="27">
        <v>54.9</v>
      </c>
      <c r="BN26" s="27">
        <v>54.9</v>
      </c>
      <c r="BO26" s="27">
        <v>54.9</v>
      </c>
      <c r="BP26" s="27">
        <v>54.9</v>
      </c>
      <c r="BQ26" s="27">
        <v>54.9</v>
      </c>
      <c r="BR26" s="27">
        <v>54.9</v>
      </c>
      <c r="BS26" s="27">
        <v>54.9</v>
      </c>
      <c r="BT26" s="27">
        <v>54.9</v>
      </c>
      <c r="BU26" s="27">
        <v>54.9</v>
      </c>
      <c r="BV26" s="27">
        <v>54.9</v>
      </c>
      <c r="BW26" s="27">
        <v>54.9</v>
      </c>
      <c r="BX26" s="27">
        <v>54.9</v>
      </c>
      <c r="BY26" s="27">
        <v>54.9</v>
      </c>
      <c r="BZ26" s="27">
        <v>54.9</v>
      </c>
      <c r="CA26" s="27">
        <v>54.9</v>
      </c>
      <c r="CB26" s="27">
        <v>54.9</v>
      </c>
      <c r="CC26" s="27">
        <v>54.9</v>
      </c>
      <c r="CD26" s="27">
        <v>54.9</v>
      </c>
      <c r="CE26" s="27">
        <v>54.9</v>
      </c>
      <c r="CF26" s="27">
        <v>54.9</v>
      </c>
      <c r="CG26" s="27">
        <v>54.9</v>
      </c>
      <c r="CH26" s="27">
        <v>54.9</v>
      </c>
      <c r="CI26" s="27">
        <v>54.9</v>
      </c>
      <c r="CJ26" s="27">
        <v>54.9</v>
      </c>
      <c r="CK26" s="27">
        <v>53</v>
      </c>
      <c r="CL26" s="41">
        <f>E26-CK26</f>
        <v>3</v>
      </c>
      <c r="CM26" s="26">
        <f>E26-CJ26</f>
        <v>1.1000000000000014</v>
      </c>
      <c r="CN26" s="41">
        <f>CJ26-CK26</f>
        <v>1.8999999999999986</v>
      </c>
      <c r="CO26" s="41">
        <f>H26-CN26</f>
        <v>-1.8999999999999986</v>
      </c>
      <c r="CP26" s="26">
        <f>H26-CM26</f>
        <v>-1.1000000000000014</v>
      </c>
      <c r="CQ26" s="41">
        <f>CO26-CP26</f>
        <v>-0.7999999999999972</v>
      </c>
      <c r="CR26" s="41">
        <f>K26-CQ26</f>
        <v>0.7999999999999972</v>
      </c>
      <c r="CS26" s="26">
        <f>K26-CP26</f>
        <v>1.1000000000000014</v>
      </c>
      <c r="CT26" s="41">
        <f>CR26-CS26</f>
        <v>-0.30000000000000426</v>
      </c>
      <c r="CU26" s="41">
        <f>N26-CT26</f>
        <v>56.300000000000004</v>
      </c>
      <c r="CV26" s="26">
        <f>N26-CS26</f>
        <v>54.9</v>
      </c>
      <c r="CW26" s="41">
        <f>CU26-CV26</f>
        <v>1.4000000000000057</v>
      </c>
      <c r="CX26" s="41">
        <f>Q26-CW26</f>
        <v>54.599999999999994</v>
      </c>
      <c r="CY26" s="26">
        <f>Q26-CV26</f>
        <v>1.1000000000000014</v>
      </c>
      <c r="CZ26" s="41">
        <f>CX26-CY26</f>
        <v>53.49999999999999</v>
      </c>
      <c r="DA26" s="41">
        <f>T26-CZ26</f>
        <v>2.500000000000007</v>
      </c>
      <c r="DB26" s="26">
        <f>T26-CY26</f>
        <v>54.9</v>
      </c>
      <c r="DC26" s="41">
        <f>DA26-DB26</f>
        <v>-52.39999999999999</v>
      </c>
      <c r="DD26" s="41">
        <f>W26-DC26</f>
        <v>108.1</v>
      </c>
      <c r="DE26" s="26">
        <f>W26-DB26</f>
        <v>0.8000000000000043</v>
      </c>
      <c r="DF26" s="41">
        <f>DD26-DE26</f>
        <v>107.29999999999998</v>
      </c>
      <c r="DG26" s="41">
        <f>Z26-DF26</f>
        <v>-51.59999999999998</v>
      </c>
      <c r="DH26" s="26">
        <f>Z26-DE26</f>
        <v>54.9</v>
      </c>
      <c r="DI26" s="43">
        <f>CM26/CL26</f>
        <v>0.36666666666666714</v>
      </c>
      <c r="DJ26" s="29"/>
      <c r="DK26" s="28"/>
      <c r="DL26" s="29" t="s">
        <v>132</v>
      </c>
      <c r="DM26" s="29" t="s">
        <v>205</v>
      </c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 t="s">
        <v>133</v>
      </c>
      <c r="DY26" s="30" t="s">
        <v>134</v>
      </c>
      <c r="DZ26" s="30" t="s">
        <v>135</v>
      </c>
      <c r="EA26" s="44">
        <v>40323</v>
      </c>
    </row>
    <row r="27" spans="1:131" ht="12.75">
      <c r="A27" s="32">
        <v>20</v>
      </c>
      <c r="B27" s="31" t="s">
        <v>153</v>
      </c>
      <c r="C27" s="27">
        <v>29</v>
      </c>
      <c r="D27" s="27">
        <v>170</v>
      </c>
      <c r="E27" s="27">
        <v>61.5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58">
        <v>61.5</v>
      </c>
      <c r="BR27" s="58">
        <v>61.5</v>
      </c>
      <c r="BS27" s="58">
        <v>61.5</v>
      </c>
      <c r="BT27" s="58">
        <v>61.5</v>
      </c>
      <c r="BU27" s="58">
        <v>61.5</v>
      </c>
      <c r="BV27" s="58">
        <v>61.5</v>
      </c>
      <c r="BW27" s="27">
        <v>61.5</v>
      </c>
      <c r="BX27" s="27">
        <v>61.5</v>
      </c>
      <c r="BY27" s="27">
        <v>61.5</v>
      </c>
      <c r="BZ27" s="27">
        <v>61.5</v>
      </c>
      <c r="CA27" s="27">
        <v>61.5</v>
      </c>
      <c r="CB27" s="27">
        <v>61.5</v>
      </c>
      <c r="CC27" s="27">
        <v>61.5</v>
      </c>
      <c r="CD27" s="27">
        <v>61.5</v>
      </c>
      <c r="CE27" s="27">
        <v>61.5</v>
      </c>
      <c r="CF27" s="27">
        <v>61.5</v>
      </c>
      <c r="CG27" s="27">
        <v>61.5</v>
      </c>
      <c r="CH27" s="27">
        <v>61.5</v>
      </c>
      <c r="CI27" s="27">
        <v>61.5</v>
      </c>
      <c r="CJ27" s="27">
        <v>61.5</v>
      </c>
      <c r="CK27" s="27">
        <v>59</v>
      </c>
      <c r="CL27" s="41">
        <f>E27-CK27</f>
        <v>2.5</v>
      </c>
      <c r="CM27" s="26">
        <f>E27-CJ27</f>
        <v>0</v>
      </c>
      <c r="CN27" s="41">
        <f>CJ27-CK27</f>
        <v>2.5</v>
      </c>
      <c r="CO27" s="41">
        <f>H27-CN27</f>
        <v>-2.5</v>
      </c>
      <c r="CP27" s="26">
        <f>H27-CM27</f>
        <v>0</v>
      </c>
      <c r="CQ27" s="41">
        <f>CO27-CP27</f>
        <v>-2.5</v>
      </c>
      <c r="CR27" s="41">
        <f>K27-CQ27</f>
        <v>2.5</v>
      </c>
      <c r="CS27" s="26">
        <f>K27-CP27</f>
        <v>0</v>
      </c>
      <c r="CT27" s="41">
        <f>CR27-CS27</f>
        <v>2.5</v>
      </c>
      <c r="CU27" s="41">
        <f>N27-CT27</f>
        <v>-2.5</v>
      </c>
      <c r="CV27" s="26">
        <f>N27-CS27</f>
        <v>0</v>
      </c>
      <c r="CW27" s="41">
        <f>CU27-CV27</f>
        <v>-2.5</v>
      </c>
      <c r="CX27" s="41">
        <f>Q27-CW27</f>
        <v>2.5</v>
      </c>
      <c r="CY27" s="26">
        <f>Q27-CV27</f>
        <v>0</v>
      </c>
      <c r="CZ27" s="41">
        <f>CX27-CY27</f>
        <v>2.5</v>
      </c>
      <c r="DA27" s="41">
        <f>T27-CZ27</f>
        <v>-2.5</v>
      </c>
      <c r="DB27" s="26">
        <f>T27-CY27</f>
        <v>0</v>
      </c>
      <c r="DC27" s="41">
        <f>DA27-DB27</f>
        <v>-2.5</v>
      </c>
      <c r="DD27" s="41">
        <f>W27-DC27</f>
        <v>2.5</v>
      </c>
      <c r="DE27" s="26">
        <f>W27-DB27</f>
        <v>0</v>
      </c>
      <c r="DF27" s="41">
        <f>DD27-DE27</f>
        <v>2.5</v>
      </c>
      <c r="DG27" s="41">
        <f>Z27-DF27</f>
        <v>-2.5</v>
      </c>
      <c r="DH27" s="26">
        <f>Z27-DE27</f>
        <v>0</v>
      </c>
      <c r="DI27" s="43">
        <f>CM27/CL27</f>
        <v>0</v>
      </c>
      <c r="DJ27" s="29"/>
      <c r="DK27" s="28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30"/>
      <c r="DZ27" s="30"/>
      <c r="EA27" s="44"/>
    </row>
    <row r="28" spans="1:131" ht="12.75">
      <c r="A28" s="21"/>
      <c r="B28" s="22" t="s">
        <v>140</v>
      </c>
      <c r="C28" s="23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4"/>
      <c r="CM28" s="24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5"/>
      <c r="DJ28" s="20"/>
      <c r="DK28" s="20"/>
      <c r="DL28" s="20"/>
      <c r="DM28" s="20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</row>
    <row r="29" spans="1:131" ht="12.75">
      <c r="A29" s="32">
        <v>1</v>
      </c>
      <c r="B29" s="31" t="s">
        <v>141</v>
      </c>
      <c r="C29" s="27">
        <v>24</v>
      </c>
      <c r="D29" s="27">
        <v>165</v>
      </c>
      <c r="E29" s="27">
        <v>61.5</v>
      </c>
      <c r="F29" s="18">
        <v>60</v>
      </c>
      <c r="G29" s="18">
        <v>60.7</v>
      </c>
      <c r="H29" s="18">
        <v>60</v>
      </c>
      <c r="I29" s="18">
        <v>61</v>
      </c>
      <c r="J29" s="18">
        <v>60</v>
      </c>
      <c r="K29" s="18">
        <v>59.5</v>
      </c>
      <c r="L29" s="18">
        <v>59.2</v>
      </c>
      <c r="M29" s="18">
        <v>59</v>
      </c>
      <c r="N29" s="18">
        <v>58.4</v>
      </c>
      <c r="O29" s="18">
        <v>57.8</v>
      </c>
      <c r="P29" s="18">
        <v>56.7</v>
      </c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>
        <v>57</v>
      </c>
      <c r="CL29" s="41">
        <f aca="true" t="shared" si="8" ref="CL29:CL41">E29-CK29</f>
        <v>4.5</v>
      </c>
      <c r="CM29" s="26"/>
      <c r="CN29" s="41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3">
        <f>CM29/CL29</f>
        <v>0</v>
      </c>
      <c r="DJ29" s="29">
        <f>E29</f>
        <v>61.5</v>
      </c>
      <c r="DK29" s="28"/>
      <c r="DL29" s="29" t="s">
        <v>142</v>
      </c>
      <c r="DM29" s="29" t="s">
        <v>143</v>
      </c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>
        <v>59</v>
      </c>
      <c r="DY29" s="30" t="s">
        <v>144</v>
      </c>
      <c r="DZ29" s="30" t="s">
        <v>145</v>
      </c>
      <c r="EA29" s="44" t="s">
        <v>53</v>
      </c>
    </row>
    <row r="30" spans="1:131" ht="12.75">
      <c r="A30" s="32">
        <v>2</v>
      </c>
      <c r="B30" s="31" t="s">
        <v>101</v>
      </c>
      <c r="C30" s="27">
        <v>27</v>
      </c>
      <c r="D30" s="27">
        <v>173</v>
      </c>
      <c r="E30" s="27">
        <v>59</v>
      </c>
      <c r="F30" s="18">
        <v>59</v>
      </c>
      <c r="G30" s="18">
        <v>59</v>
      </c>
      <c r="H30" s="18">
        <v>58.5</v>
      </c>
      <c r="I30" s="18">
        <v>58.5</v>
      </c>
      <c r="J30" s="18">
        <v>58.5</v>
      </c>
      <c r="K30" s="18">
        <v>58.5</v>
      </c>
      <c r="L30" s="18">
        <v>57.3</v>
      </c>
      <c r="M30" s="18">
        <v>57.3</v>
      </c>
      <c r="N30" s="18">
        <v>57.3</v>
      </c>
      <c r="O30" s="18">
        <v>57.3</v>
      </c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>
        <v>57.5</v>
      </c>
      <c r="CL30" s="41">
        <f t="shared" si="8"/>
        <v>1.5</v>
      </c>
      <c r="CM30" s="26"/>
      <c r="CN30" s="41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3">
        <f aca="true" t="shared" si="9" ref="DI30:DI35">CM30/CL30</f>
        <v>0</v>
      </c>
      <c r="DJ30" s="29"/>
      <c r="DK30" s="28"/>
      <c r="DL30" s="29" t="s">
        <v>102</v>
      </c>
      <c r="DM30" s="29" t="s">
        <v>103</v>
      </c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30" t="s">
        <v>104</v>
      </c>
      <c r="DZ30" s="30" t="s">
        <v>105</v>
      </c>
      <c r="EA30" s="44">
        <v>40274</v>
      </c>
    </row>
    <row r="31" spans="1:131" ht="12.75">
      <c r="A31" s="32">
        <v>3</v>
      </c>
      <c r="B31" s="31" t="s">
        <v>126</v>
      </c>
      <c r="C31" s="27">
        <v>25</v>
      </c>
      <c r="D31" s="27">
        <v>172</v>
      </c>
      <c r="E31" s="27">
        <v>55</v>
      </c>
      <c r="F31" s="18"/>
      <c r="G31" s="18"/>
      <c r="H31" s="18"/>
      <c r="I31" s="18"/>
      <c r="J31" s="18"/>
      <c r="K31" s="18"/>
      <c r="L31" s="18"/>
      <c r="M31" s="18"/>
      <c r="N31" s="18">
        <v>55</v>
      </c>
      <c r="O31" s="18">
        <v>54</v>
      </c>
      <c r="P31" s="18">
        <v>54</v>
      </c>
      <c r="Q31" s="18">
        <v>54</v>
      </c>
      <c r="R31" s="18">
        <v>54</v>
      </c>
      <c r="S31" s="18">
        <v>54</v>
      </c>
      <c r="T31" s="18">
        <v>52</v>
      </c>
      <c r="U31" s="18">
        <v>50</v>
      </c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>
        <v>52</v>
      </c>
      <c r="CL31" s="41">
        <f t="shared" si="8"/>
        <v>3</v>
      </c>
      <c r="CM31" s="26"/>
      <c r="CN31" s="41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3">
        <f t="shared" si="9"/>
        <v>0</v>
      </c>
      <c r="DJ31" s="29"/>
      <c r="DK31" s="28"/>
      <c r="DL31" s="29" t="s">
        <v>127</v>
      </c>
      <c r="DM31" s="29" t="s">
        <v>128</v>
      </c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30" t="s">
        <v>129</v>
      </c>
      <c r="DZ31" s="30" t="s">
        <v>130</v>
      </c>
      <c r="EA31" s="44">
        <v>40322</v>
      </c>
    </row>
    <row r="32" spans="1:131" ht="12.75">
      <c r="A32" s="32">
        <v>4</v>
      </c>
      <c r="B32" s="31" t="s">
        <v>90</v>
      </c>
      <c r="C32" s="27">
        <v>34</v>
      </c>
      <c r="D32" s="27">
        <v>165</v>
      </c>
      <c r="E32" s="27">
        <v>59.7</v>
      </c>
      <c r="F32" s="18">
        <v>59</v>
      </c>
      <c r="G32" s="18">
        <v>59.7</v>
      </c>
      <c r="H32" s="18">
        <v>59.7</v>
      </c>
      <c r="I32" s="18">
        <v>58.7</v>
      </c>
      <c r="J32" s="18">
        <v>58.5</v>
      </c>
      <c r="K32" s="18">
        <v>58.5</v>
      </c>
      <c r="L32" s="18">
        <v>58.4</v>
      </c>
      <c r="M32" s="18">
        <v>58</v>
      </c>
      <c r="N32" s="18">
        <v>57.6</v>
      </c>
      <c r="O32" s="18">
        <v>56.6</v>
      </c>
      <c r="P32" s="18">
        <v>56.4</v>
      </c>
      <c r="Q32" s="18">
        <v>56</v>
      </c>
      <c r="R32" s="18">
        <v>55.6</v>
      </c>
      <c r="S32" s="18">
        <v>55</v>
      </c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>
        <v>55</v>
      </c>
      <c r="CL32" s="41">
        <f t="shared" si="8"/>
        <v>4.700000000000003</v>
      </c>
      <c r="CM32" s="26"/>
      <c r="CN32" s="41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3">
        <f t="shared" si="9"/>
        <v>0</v>
      </c>
      <c r="DJ32" s="29">
        <f>E32</f>
        <v>59.7</v>
      </c>
      <c r="DK32" s="28"/>
      <c r="DL32" s="29" t="s">
        <v>91</v>
      </c>
      <c r="DM32" s="29" t="s">
        <v>156</v>
      </c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30" t="s">
        <v>92</v>
      </c>
      <c r="DZ32" s="30" t="s">
        <v>93</v>
      </c>
      <c r="EA32" s="44" t="s">
        <v>53</v>
      </c>
    </row>
    <row r="33" spans="1:131" ht="12.75">
      <c r="A33" s="32">
        <v>5</v>
      </c>
      <c r="B33" s="31" t="s">
        <v>117</v>
      </c>
      <c r="C33" s="27">
        <v>25</v>
      </c>
      <c r="D33" s="27">
        <v>170</v>
      </c>
      <c r="E33" s="27">
        <v>65</v>
      </c>
      <c r="F33" s="18"/>
      <c r="G33" s="18"/>
      <c r="H33" s="18"/>
      <c r="I33" s="18"/>
      <c r="J33" s="18"/>
      <c r="K33" s="18"/>
      <c r="L33" s="18"/>
      <c r="M33" s="18">
        <v>65</v>
      </c>
      <c r="N33" s="18">
        <v>64</v>
      </c>
      <c r="O33" s="18">
        <v>63.5</v>
      </c>
      <c r="P33" s="18">
        <v>63</v>
      </c>
      <c r="Q33" s="18">
        <v>63</v>
      </c>
      <c r="R33" s="18">
        <v>62</v>
      </c>
      <c r="S33" s="18">
        <v>62</v>
      </c>
      <c r="T33" s="18">
        <v>62</v>
      </c>
      <c r="U33" s="18">
        <v>61.7</v>
      </c>
      <c r="V33" s="18">
        <v>61.8</v>
      </c>
      <c r="W33" s="18">
        <v>60.3</v>
      </c>
      <c r="X33" s="18">
        <v>60.2</v>
      </c>
      <c r="Y33" s="18">
        <v>60.3</v>
      </c>
      <c r="Z33" s="18">
        <v>60.1</v>
      </c>
      <c r="AA33" s="18">
        <v>60</v>
      </c>
      <c r="AB33" s="18">
        <v>60</v>
      </c>
      <c r="AC33" s="18">
        <v>60</v>
      </c>
      <c r="AD33" s="18">
        <v>60</v>
      </c>
      <c r="AE33" s="18">
        <v>59.9</v>
      </c>
      <c r="AF33" s="18">
        <v>58.7</v>
      </c>
      <c r="AG33" s="18">
        <v>58.8</v>
      </c>
      <c r="AH33" s="18"/>
      <c r="AI33" s="18">
        <v>58.6</v>
      </c>
      <c r="AJ33" s="18"/>
      <c r="AK33" s="18"/>
      <c r="AL33" s="18"/>
      <c r="AM33" s="18"/>
      <c r="AN33" s="18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>
        <v>59</v>
      </c>
      <c r="CL33" s="41">
        <f t="shared" si="8"/>
        <v>6</v>
      </c>
      <c r="CM33" s="26"/>
      <c r="CN33" s="41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3">
        <f t="shared" si="9"/>
        <v>0</v>
      </c>
      <c r="DJ33" s="29"/>
      <c r="DK33" s="28"/>
      <c r="DL33" s="29" t="s">
        <v>118</v>
      </c>
      <c r="DM33" s="29" t="s">
        <v>218</v>
      </c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30" t="s">
        <v>119</v>
      </c>
      <c r="DZ33" s="30" t="s">
        <v>120</v>
      </c>
      <c r="EA33" s="44">
        <v>40321</v>
      </c>
    </row>
    <row r="34" spans="1:131" ht="12.75">
      <c r="A34" s="32">
        <v>6</v>
      </c>
      <c r="B34" s="31" t="s">
        <v>189</v>
      </c>
      <c r="C34" s="27">
        <v>25</v>
      </c>
      <c r="D34" s="27">
        <v>168</v>
      </c>
      <c r="E34" s="27">
        <v>61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>
        <v>59</v>
      </c>
      <c r="AA34" s="18">
        <v>58</v>
      </c>
      <c r="AB34" s="18">
        <v>58</v>
      </c>
      <c r="AC34" s="18">
        <v>57</v>
      </c>
      <c r="AD34" s="18">
        <v>56.6</v>
      </c>
      <c r="AE34" s="18">
        <v>56</v>
      </c>
      <c r="AF34" s="18">
        <v>55</v>
      </c>
      <c r="AG34" s="18">
        <v>54</v>
      </c>
      <c r="AH34" s="18">
        <v>53.5</v>
      </c>
      <c r="AI34" s="18"/>
      <c r="AJ34" s="18">
        <v>53</v>
      </c>
      <c r="AK34" s="18"/>
      <c r="AL34" s="18"/>
      <c r="AM34" s="18"/>
      <c r="AN34" s="18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>
        <v>54</v>
      </c>
      <c r="CL34" s="41">
        <f t="shared" si="8"/>
        <v>7</v>
      </c>
      <c r="CM34" s="26"/>
      <c r="CN34" s="41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3">
        <f t="shared" si="9"/>
        <v>0</v>
      </c>
      <c r="DJ34" s="29"/>
      <c r="DK34" s="28"/>
      <c r="DL34" s="29" t="s">
        <v>193</v>
      </c>
      <c r="DM34" s="29" t="s">
        <v>227</v>
      </c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30"/>
      <c r="DZ34" s="30" t="s">
        <v>202</v>
      </c>
      <c r="EA34" s="44"/>
    </row>
    <row r="35" spans="1:131" ht="12.75">
      <c r="A35" s="32">
        <v>7</v>
      </c>
      <c r="B35" s="31" t="s">
        <v>114</v>
      </c>
      <c r="C35" s="27">
        <v>25</v>
      </c>
      <c r="D35" s="27">
        <v>163</v>
      </c>
      <c r="E35" s="27">
        <v>61</v>
      </c>
      <c r="F35" s="18"/>
      <c r="G35" s="18"/>
      <c r="H35" s="18"/>
      <c r="I35" s="18"/>
      <c r="J35" s="18"/>
      <c r="K35" s="18"/>
      <c r="L35" s="18">
        <v>60</v>
      </c>
      <c r="M35" s="18">
        <v>59.4</v>
      </c>
      <c r="N35" s="18">
        <v>59</v>
      </c>
      <c r="O35" s="18">
        <v>58.6</v>
      </c>
      <c r="P35" s="18">
        <v>58.6</v>
      </c>
      <c r="Q35" s="18">
        <v>58.6</v>
      </c>
      <c r="R35" s="18">
        <v>57.75</v>
      </c>
      <c r="S35" s="18">
        <v>57.7</v>
      </c>
      <c r="T35" s="18">
        <v>57</v>
      </c>
      <c r="U35" s="18">
        <v>57</v>
      </c>
      <c r="V35" s="18">
        <v>56.5</v>
      </c>
      <c r="W35" s="18">
        <v>56.5</v>
      </c>
      <c r="X35" s="18">
        <v>55</v>
      </c>
      <c r="Y35" s="18">
        <v>55</v>
      </c>
      <c r="Z35" s="18">
        <v>55</v>
      </c>
      <c r="AA35" s="18">
        <v>55</v>
      </c>
      <c r="AB35" s="18">
        <v>55</v>
      </c>
      <c r="AC35" s="18">
        <v>55</v>
      </c>
      <c r="AD35" s="18">
        <v>55</v>
      </c>
      <c r="AE35" s="18">
        <v>55.7</v>
      </c>
      <c r="AF35" s="18">
        <v>55.7</v>
      </c>
      <c r="AG35" s="18" t="s">
        <v>228</v>
      </c>
      <c r="AH35" s="18"/>
      <c r="AI35" s="18"/>
      <c r="AJ35" s="18"/>
      <c r="AK35" s="18"/>
      <c r="AL35" s="18"/>
      <c r="AM35" s="18"/>
      <c r="AN35" s="18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>
        <v>53</v>
      </c>
      <c r="CL35" s="41">
        <f t="shared" si="8"/>
        <v>8</v>
      </c>
      <c r="CM35" s="26"/>
      <c r="CN35" s="41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3">
        <f t="shared" si="9"/>
        <v>0</v>
      </c>
      <c r="DJ35" s="29"/>
      <c r="DK35" s="28"/>
      <c r="DL35" s="29" t="s">
        <v>115</v>
      </c>
      <c r="DM35" s="29" t="s">
        <v>181</v>
      </c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30" t="s">
        <v>74</v>
      </c>
      <c r="DZ35" s="30" t="s">
        <v>116</v>
      </c>
      <c r="EA35" s="44">
        <v>40299</v>
      </c>
    </row>
    <row r="36" spans="1:131" ht="12.75">
      <c r="A36" s="32">
        <v>8</v>
      </c>
      <c r="B36" s="31" t="s">
        <v>220</v>
      </c>
      <c r="C36" s="27"/>
      <c r="D36" s="27">
        <v>160</v>
      </c>
      <c r="E36" s="27">
        <v>55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>
        <v>55</v>
      </c>
      <c r="AI36" s="18"/>
      <c r="AJ36" s="18">
        <v>53.9</v>
      </c>
      <c r="AK36" s="18">
        <v>53</v>
      </c>
      <c r="AL36" s="18">
        <v>51.4</v>
      </c>
      <c r="AM36" s="18"/>
      <c r="AN36" s="18">
        <v>50.9</v>
      </c>
      <c r="AO36" s="27">
        <v>50.9</v>
      </c>
      <c r="AP36" s="27">
        <v>50.9</v>
      </c>
      <c r="AQ36" s="27">
        <v>49.5</v>
      </c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>
        <v>50</v>
      </c>
      <c r="CL36" s="41">
        <f t="shared" si="8"/>
        <v>5</v>
      </c>
      <c r="CM36" s="26"/>
      <c r="CN36" s="41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3">
        <f aca="true" t="shared" si="10" ref="DI36:DI41">CM36/CL36</f>
        <v>0</v>
      </c>
      <c r="DJ36" s="29"/>
      <c r="DK36" s="28">
        <f>AK36-AJ36</f>
        <v>-0.8999999999999986</v>
      </c>
      <c r="DL36" s="29" t="s">
        <v>221</v>
      </c>
      <c r="DM36" s="29" t="s">
        <v>246</v>
      </c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30"/>
      <c r="DZ36" s="30" t="s">
        <v>222</v>
      </c>
      <c r="EA36" s="44"/>
    </row>
    <row r="37" spans="1:131" ht="12.75">
      <c r="A37" s="32">
        <v>9</v>
      </c>
      <c r="B37" s="31" t="s">
        <v>110</v>
      </c>
      <c r="C37" s="27">
        <v>21</v>
      </c>
      <c r="D37" s="27">
        <v>162</v>
      </c>
      <c r="E37" s="27">
        <v>54</v>
      </c>
      <c r="F37" s="18">
        <v>54</v>
      </c>
      <c r="G37" s="18">
        <v>54</v>
      </c>
      <c r="H37" s="18">
        <v>54</v>
      </c>
      <c r="I37" s="18">
        <v>53</v>
      </c>
      <c r="J37" s="18">
        <v>53</v>
      </c>
      <c r="K37" s="18">
        <v>53</v>
      </c>
      <c r="L37" s="18">
        <v>53</v>
      </c>
      <c r="M37" s="18">
        <v>52</v>
      </c>
      <c r="N37" s="18">
        <v>52</v>
      </c>
      <c r="O37" s="18">
        <v>53</v>
      </c>
      <c r="P37" s="18">
        <v>52</v>
      </c>
      <c r="Q37" s="18">
        <v>52</v>
      </c>
      <c r="R37" s="18">
        <v>52</v>
      </c>
      <c r="S37" s="18">
        <v>52</v>
      </c>
      <c r="T37" s="18">
        <v>51</v>
      </c>
      <c r="U37" s="18"/>
      <c r="V37" s="18"/>
      <c r="W37" s="18" t="s">
        <v>191</v>
      </c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>
        <v>51</v>
      </c>
      <c r="CL37" s="41">
        <f t="shared" si="8"/>
        <v>3</v>
      </c>
      <c r="CM37" s="26"/>
      <c r="CN37" s="41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3">
        <f t="shared" si="10"/>
        <v>0</v>
      </c>
      <c r="DJ37" s="29"/>
      <c r="DK37" s="28"/>
      <c r="DL37" s="29" t="s">
        <v>111</v>
      </c>
      <c r="DM37" s="29" t="s">
        <v>163</v>
      </c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30" t="s">
        <v>112</v>
      </c>
      <c r="DZ37" s="30" t="s">
        <v>113</v>
      </c>
      <c r="EA37" s="44">
        <v>40263</v>
      </c>
    </row>
    <row r="38" spans="1:131" ht="12.75">
      <c r="A38" s="32">
        <v>10</v>
      </c>
      <c r="B38" s="31" t="s">
        <v>64</v>
      </c>
      <c r="C38" s="27">
        <v>23</v>
      </c>
      <c r="D38" s="27">
        <v>172</v>
      </c>
      <c r="E38" s="27">
        <v>74</v>
      </c>
      <c r="F38" s="18">
        <v>73.2</v>
      </c>
      <c r="G38" s="18">
        <v>73.2</v>
      </c>
      <c r="H38" s="18">
        <v>72</v>
      </c>
      <c r="I38" s="18">
        <v>73</v>
      </c>
      <c r="J38" s="18">
        <v>73</v>
      </c>
      <c r="K38" s="18">
        <v>73</v>
      </c>
      <c r="L38" s="18">
        <v>73</v>
      </c>
      <c r="M38" s="18">
        <v>72</v>
      </c>
      <c r="N38" s="18">
        <v>70</v>
      </c>
      <c r="O38" s="18">
        <v>68.8</v>
      </c>
      <c r="P38" s="18">
        <v>68.8</v>
      </c>
      <c r="Q38" s="18">
        <v>67</v>
      </c>
      <c r="R38" s="18">
        <v>67</v>
      </c>
      <c r="S38" s="18">
        <v>67</v>
      </c>
      <c r="T38" s="18">
        <v>67</v>
      </c>
      <c r="U38" s="18">
        <v>66</v>
      </c>
      <c r="V38" s="18">
        <v>66.7</v>
      </c>
      <c r="W38" s="18" t="s">
        <v>191</v>
      </c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>
        <v>60</v>
      </c>
      <c r="CL38" s="41">
        <f t="shared" si="8"/>
        <v>14</v>
      </c>
      <c r="CM38" s="26"/>
      <c r="CN38" s="41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3">
        <f t="shared" si="10"/>
        <v>0</v>
      </c>
      <c r="DJ38" s="29"/>
      <c r="DK38" s="28"/>
      <c r="DL38" s="29" t="s">
        <v>65</v>
      </c>
      <c r="DM38" s="29" t="s">
        <v>167</v>
      </c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30" t="s">
        <v>66</v>
      </c>
      <c r="DZ38" s="30" t="s">
        <v>67</v>
      </c>
      <c r="EA38" s="44" t="s">
        <v>53</v>
      </c>
    </row>
    <row r="39" spans="1:131" ht="14.25" customHeight="1">
      <c r="A39" s="32">
        <v>11</v>
      </c>
      <c r="B39" s="31" t="s">
        <v>190</v>
      </c>
      <c r="C39" s="27">
        <v>27</v>
      </c>
      <c r="D39" s="27">
        <v>165</v>
      </c>
      <c r="E39" s="27">
        <v>82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>
        <v>81.2</v>
      </c>
      <c r="AB39" s="18">
        <v>81</v>
      </c>
      <c r="AC39" s="18">
        <v>80</v>
      </c>
      <c r="AD39" s="18">
        <v>80</v>
      </c>
      <c r="AE39" s="18">
        <v>79</v>
      </c>
      <c r="AF39" s="18">
        <v>79</v>
      </c>
      <c r="AG39" s="18">
        <v>79</v>
      </c>
      <c r="AH39" s="18"/>
      <c r="AI39" s="18">
        <v>79</v>
      </c>
      <c r="AJ39" s="18"/>
      <c r="AK39" s="18"/>
      <c r="AL39" s="18">
        <v>79</v>
      </c>
      <c r="AM39" s="18">
        <v>79</v>
      </c>
      <c r="AN39" s="18">
        <v>79</v>
      </c>
      <c r="AO39" s="27">
        <v>78</v>
      </c>
      <c r="AP39" s="27">
        <v>77</v>
      </c>
      <c r="AQ39" s="27">
        <v>77</v>
      </c>
      <c r="AR39" s="46">
        <v>77</v>
      </c>
      <c r="AS39" s="27">
        <v>77</v>
      </c>
      <c r="AT39" s="27">
        <v>77</v>
      </c>
      <c r="AU39" s="46">
        <v>77</v>
      </c>
      <c r="AV39" s="46">
        <v>77</v>
      </c>
      <c r="AW39" s="46">
        <v>75.5</v>
      </c>
      <c r="AX39" s="27">
        <v>75.5</v>
      </c>
      <c r="AY39" s="27">
        <v>75.5</v>
      </c>
      <c r="AZ39" s="46">
        <v>75.5</v>
      </c>
      <c r="BA39" s="27">
        <v>75.5</v>
      </c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>
        <v>60</v>
      </c>
      <c r="CL39" s="41">
        <f t="shared" si="8"/>
        <v>22</v>
      </c>
      <c r="CM39" s="26"/>
      <c r="CN39" s="41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3">
        <f t="shared" si="10"/>
        <v>0</v>
      </c>
      <c r="DJ39" s="29"/>
      <c r="DK39" s="28"/>
      <c r="DL39" s="29" t="s">
        <v>199</v>
      </c>
      <c r="DM39" s="29" t="s">
        <v>248</v>
      </c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30" t="s">
        <v>74</v>
      </c>
      <c r="DZ39" s="30" t="s">
        <v>200</v>
      </c>
      <c r="EA39" s="44"/>
    </row>
    <row r="40" spans="1:131" ht="12.75">
      <c r="A40" s="32">
        <v>12</v>
      </c>
      <c r="B40" s="31" t="s">
        <v>123</v>
      </c>
      <c r="C40" s="27">
        <v>24</v>
      </c>
      <c r="D40" s="27">
        <v>163</v>
      </c>
      <c r="E40" s="27">
        <v>66</v>
      </c>
      <c r="F40" s="18">
        <v>61</v>
      </c>
      <c r="G40" s="18">
        <v>61</v>
      </c>
      <c r="H40" s="18">
        <v>61</v>
      </c>
      <c r="I40" s="18">
        <v>61</v>
      </c>
      <c r="J40" s="18">
        <v>61</v>
      </c>
      <c r="K40" s="18">
        <v>61</v>
      </c>
      <c r="L40" s="18">
        <v>61</v>
      </c>
      <c r="M40" s="18">
        <v>61</v>
      </c>
      <c r="N40" s="18">
        <v>61</v>
      </c>
      <c r="O40" s="18">
        <v>61</v>
      </c>
      <c r="P40" s="18"/>
      <c r="Q40" s="18"/>
      <c r="R40" s="18"/>
      <c r="S40" s="18"/>
      <c r="T40" s="18"/>
      <c r="U40" s="18"/>
      <c r="V40" s="18"/>
      <c r="W40" s="18"/>
      <c r="X40" s="18">
        <v>66</v>
      </c>
      <c r="Y40" s="18">
        <v>66</v>
      </c>
      <c r="Z40" s="18">
        <v>66</v>
      </c>
      <c r="AA40" s="18">
        <f>Y40+1</f>
        <v>67</v>
      </c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27">
        <v>61</v>
      </c>
      <c r="AP40" s="27">
        <v>61</v>
      </c>
      <c r="AQ40" s="27">
        <v>61</v>
      </c>
      <c r="AR40" s="27">
        <v>61</v>
      </c>
      <c r="AS40" s="27">
        <v>61</v>
      </c>
      <c r="AT40" s="27">
        <v>61</v>
      </c>
      <c r="AU40" s="27">
        <v>61</v>
      </c>
      <c r="AV40" s="27">
        <v>61</v>
      </c>
      <c r="AW40" s="27">
        <v>61</v>
      </c>
      <c r="AX40" s="27">
        <v>61</v>
      </c>
      <c r="AY40" s="27">
        <v>61</v>
      </c>
      <c r="AZ40" s="46">
        <v>59</v>
      </c>
      <c r="BA40" s="27">
        <v>59</v>
      </c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>
        <v>55</v>
      </c>
      <c r="CL40" s="41">
        <f t="shared" si="8"/>
        <v>11</v>
      </c>
      <c r="CM40" s="26"/>
      <c r="CN40" s="41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3">
        <f t="shared" si="10"/>
        <v>0</v>
      </c>
      <c r="DJ40" s="29"/>
      <c r="DK40" s="28"/>
      <c r="DL40" s="29" t="s">
        <v>185</v>
      </c>
      <c r="DM40" s="29" t="s">
        <v>185</v>
      </c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 t="s">
        <v>124</v>
      </c>
      <c r="DY40" s="30"/>
      <c r="DZ40" s="30" t="s">
        <v>125</v>
      </c>
      <c r="EA40" s="44" t="s">
        <v>53</v>
      </c>
    </row>
    <row r="41" spans="1:131" ht="13.5" thickBot="1">
      <c r="A41" s="32">
        <v>13</v>
      </c>
      <c r="B41" s="31" t="s">
        <v>76</v>
      </c>
      <c r="C41" s="27">
        <v>24</v>
      </c>
      <c r="D41" s="27">
        <v>160</v>
      </c>
      <c r="E41" s="27">
        <v>62</v>
      </c>
      <c r="F41" s="18">
        <v>62</v>
      </c>
      <c r="G41" s="18">
        <v>62</v>
      </c>
      <c r="H41" s="18">
        <v>62</v>
      </c>
      <c r="I41" s="18">
        <v>61.9</v>
      </c>
      <c r="J41" s="18">
        <v>62</v>
      </c>
      <c r="K41" s="18">
        <v>60.5</v>
      </c>
      <c r="L41" s="18">
        <v>61</v>
      </c>
      <c r="M41" s="18">
        <v>61</v>
      </c>
      <c r="N41" s="18">
        <v>61</v>
      </c>
      <c r="O41" s="18">
        <v>61</v>
      </c>
      <c r="P41" s="18">
        <v>60.8</v>
      </c>
      <c r="Q41" s="18">
        <v>60.8</v>
      </c>
      <c r="R41" s="18"/>
      <c r="S41" s="18">
        <v>61.6</v>
      </c>
      <c r="T41" s="18">
        <v>60.5</v>
      </c>
      <c r="U41" s="18">
        <v>60.8</v>
      </c>
      <c r="V41" s="18">
        <v>60.8</v>
      </c>
      <c r="W41" s="18">
        <v>60.7</v>
      </c>
      <c r="X41" s="18">
        <v>60.7</v>
      </c>
      <c r="Y41" s="18">
        <v>60.7</v>
      </c>
      <c r="Z41" s="18">
        <v>60.7</v>
      </c>
      <c r="AA41" s="18">
        <v>62</v>
      </c>
      <c r="AB41" s="18">
        <v>62</v>
      </c>
      <c r="AC41" s="18">
        <v>62.1</v>
      </c>
      <c r="AD41" s="18">
        <v>62</v>
      </c>
      <c r="AE41" s="18">
        <v>61.6</v>
      </c>
      <c r="AF41" s="18">
        <v>60.9</v>
      </c>
      <c r="AG41" s="18">
        <v>60.9</v>
      </c>
      <c r="AH41" s="18">
        <v>60.2</v>
      </c>
      <c r="AI41" s="18"/>
      <c r="AJ41" s="18">
        <v>59.7</v>
      </c>
      <c r="AK41" s="18">
        <v>59.5</v>
      </c>
      <c r="AL41" s="18"/>
      <c r="AM41" s="18"/>
      <c r="AN41" s="18"/>
      <c r="AO41" s="27">
        <v>59.5</v>
      </c>
      <c r="AP41" s="27">
        <v>59.5</v>
      </c>
      <c r="AQ41" s="27">
        <v>59.5</v>
      </c>
      <c r="AR41" s="27">
        <v>59.5</v>
      </c>
      <c r="AS41" s="27">
        <v>59.5</v>
      </c>
      <c r="AT41" s="27">
        <v>59.5</v>
      </c>
      <c r="AU41" s="27">
        <v>59.5</v>
      </c>
      <c r="AV41" s="27">
        <v>59.5</v>
      </c>
      <c r="AW41" s="27">
        <v>59.5</v>
      </c>
      <c r="AX41" s="27">
        <v>59.5</v>
      </c>
      <c r="AY41" s="27">
        <v>59.5</v>
      </c>
      <c r="AZ41" s="27">
        <v>59.5</v>
      </c>
      <c r="BA41" s="27">
        <v>59.5</v>
      </c>
      <c r="BB41" s="27">
        <v>59.5</v>
      </c>
      <c r="BC41" s="27">
        <v>59.5</v>
      </c>
      <c r="BD41" s="49"/>
      <c r="BE41" s="49"/>
      <c r="BF41" s="49"/>
      <c r="BG41" s="49"/>
      <c r="BH41" s="49"/>
      <c r="BI41" s="49"/>
      <c r="BJ41" s="49"/>
      <c r="BK41" s="49">
        <v>59.5</v>
      </c>
      <c r="BL41" s="49">
        <v>59.5</v>
      </c>
      <c r="BM41" s="49">
        <v>59.5</v>
      </c>
      <c r="BN41" s="49">
        <v>59.5</v>
      </c>
      <c r="BO41" s="49">
        <v>59.5</v>
      </c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27">
        <v>54</v>
      </c>
      <c r="CL41" s="41">
        <f t="shared" si="8"/>
        <v>8</v>
      </c>
      <c r="CM41" s="26"/>
      <c r="CN41" s="41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3">
        <f t="shared" si="10"/>
        <v>0</v>
      </c>
      <c r="DJ41" s="29"/>
      <c r="DK41" s="28">
        <f>AK41-AJ41</f>
        <v>-0.20000000000000284</v>
      </c>
      <c r="DL41" s="29" t="s">
        <v>77</v>
      </c>
      <c r="DM41" s="29" t="s">
        <v>78</v>
      </c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30" t="s">
        <v>79</v>
      </c>
      <c r="DZ41" s="30" t="s">
        <v>80</v>
      </c>
      <c r="EA41" s="44"/>
    </row>
    <row r="42" spans="5:115" ht="13.5" thickBot="1"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8" t="s">
        <v>146</v>
      </c>
      <c r="CL42" s="12">
        <f>SUM(CL6:CL10,CL13:CL18,CL21:CL21,CL23:CL24,CL26:CL27)</f>
        <v>151.79999999999998</v>
      </c>
      <c r="CM42" s="12">
        <f>SUM(CM6:CM10,CM13:CM18,CM21:CM21,CM23:CM24,CM26:CM27)</f>
        <v>27.499999999999986</v>
      </c>
      <c r="CN42" s="12">
        <f>SUM(CN6:CN10,CN13:CN18,CN21:CN21,CN23:CN24,CN26:CN27)</f>
        <v>124.30000000000001</v>
      </c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59"/>
      <c r="DI42" s="60"/>
      <c r="DK42" s="17">
        <f>SUM(DK6:DK33)</f>
        <v>-0.5</v>
      </c>
    </row>
    <row r="43" spans="91:113" ht="12.75">
      <c r="CM43" s="14">
        <f>CM42/CL42</f>
        <v>0.181159420289855</v>
      </c>
      <c r="CN43" s="14">
        <f>CN42/CL42</f>
        <v>0.8188405797101451</v>
      </c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</row>
    <row r="44" spans="2:116" ht="12.75">
      <c r="B44" s="3"/>
      <c r="DL44" s="19"/>
    </row>
    <row r="45" ht="12.75">
      <c r="B45" s="4"/>
    </row>
    <row r="46" ht="12.75"/>
    <row r="55" spans="2:92" ht="12.75">
      <c r="B55" s="2" t="s">
        <v>147</v>
      </c>
      <c r="CL55" s="2"/>
      <c r="CM55" s="2"/>
      <c r="CN55" s="2"/>
    </row>
  </sheetData>
  <sheetProtection/>
  <mergeCells count="5">
    <mergeCell ref="A3:EA3"/>
    <mergeCell ref="A12:EA12"/>
    <mergeCell ref="A19:EA19"/>
    <mergeCell ref="A22:EA22"/>
    <mergeCell ref="A25:EA2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30"/>
  <sheetViews>
    <sheetView tabSelected="1"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E17" sqref="E17"/>
    </sheetView>
  </sheetViews>
  <sheetFormatPr defaultColWidth="9.00390625" defaultRowHeight="12.75"/>
  <cols>
    <col min="1" max="1" width="3.625" style="2" customWidth="1"/>
    <col min="2" max="2" width="30.00390625" style="2" bestFit="1" customWidth="1"/>
    <col min="3" max="3" width="11.625" style="2" customWidth="1"/>
    <col min="4" max="4" width="7.125" style="2" customWidth="1"/>
    <col min="5" max="5" width="8.25390625" style="2" customWidth="1"/>
    <col min="6" max="6" width="8.375" style="2" hidden="1" customWidth="1"/>
    <col min="7" max="8" width="8.375" style="2" customWidth="1"/>
    <col min="9" max="9" width="6.375" style="2" customWidth="1"/>
    <col min="10" max="10" width="11.125" style="13" customWidth="1"/>
    <col min="11" max="11" width="10.875" style="13" customWidth="1"/>
    <col min="12" max="12" width="10.75390625" style="13" customWidth="1"/>
    <col min="13" max="13" width="8.25390625" style="2" hidden="1" customWidth="1"/>
    <col min="14" max="22" width="8.625" style="2" hidden="1" customWidth="1"/>
    <col min="23" max="23" width="8.00390625" style="2" hidden="1" customWidth="1"/>
    <col min="24" max="32" width="8.375" style="2" hidden="1" customWidth="1"/>
    <col min="33" max="33" width="9.375" style="2" customWidth="1"/>
    <col min="34" max="34" width="1.37890625" style="2" hidden="1" customWidth="1"/>
    <col min="35" max="35" width="0.12890625" style="2" customWidth="1"/>
    <col min="36" max="36" width="18.75390625" style="2" customWidth="1"/>
    <col min="37" max="37" width="16.00390625" style="2" customWidth="1"/>
    <col min="38" max="48" width="13.75390625" style="2" hidden="1" customWidth="1"/>
    <col min="49" max="49" width="11.25390625" style="2" customWidth="1"/>
    <col min="50" max="50" width="31.375" style="2" customWidth="1"/>
    <col min="51" max="16384" width="9.125" style="2" customWidth="1"/>
  </cols>
  <sheetData>
    <row r="1" spans="5:48" s="5" customFormat="1" ht="12.75">
      <c r="E1" s="6"/>
      <c r="F1" s="6"/>
      <c r="G1" s="6"/>
      <c r="H1" s="6"/>
      <c r="J1" s="11"/>
      <c r="K1" s="11"/>
      <c r="L1" s="11"/>
      <c r="AJ1" s="6"/>
      <c r="AK1" s="7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</row>
    <row r="2" spans="1:50" s="40" customFormat="1" ht="92.25" customHeight="1">
      <c r="A2" s="33"/>
      <c r="B2" s="34" t="s">
        <v>0</v>
      </c>
      <c r="C2" s="35" t="s">
        <v>1</v>
      </c>
      <c r="D2" s="36" t="s">
        <v>2</v>
      </c>
      <c r="E2" s="36" t="s">
        <v>3</v>
      </c>
      <c r="F2" s="37" t="s">
        <v>409</v>
      </c>
      <c r="G2" s="37" t="s">
        <v>421</v>
      </c>
      <c r="H2" s="37" t="s">
        <v>424</v>
      </c>
      <c r="I2" s="36" t="s">
        <v>16</v>
      </c>
      <c r="J2" s="38" t="s">
        <v>17</v>
      </c>
      <c r="K2" s="38" t="s">
        <v>18</v>
      </c>
      <c r="L2" s="38" t="s">
        <v>19</v>
      </c>
      <c r="M2" s="36" t="s">
        <v>20</v>
      </c>
      <c r="N2" s="36"/>
      <c r="O2" s="36"/>
      <c r="P2" s="36"/>
      <c r="Q2" s="36"/>
      <c r="R2" s="36"/>
      <c r="S2" s="36"/>
      <c r="T2" s="36"/>
      <c r="U2" s="36"/>
      <c r="V2" s="36"/>
      <c r="W2" s="36" t="s">
        <v>21</v>
      </c>
      <c r="X2" s="36" t="s">
        <v>22</v>
      </c>
      <c r="Y2" s="36" t="s">
        <v>23</v>
      </c>
      <c r="Z2" s="36" t="s">
        <v>24</v>
      </c>
      <c r="AA2" s="36" t="s">
        <v>25</v>
      </c>
      <c r="AB2" s="36" t="s">
        <v>26</v>
      </c>
      <c r="AC2" s="36" t="s">
        <v>27</v>
      </c>
      <c r="AD2" s="36" t="s">
        <v>28</v>
      </c>
      <c r="AE2" s="36" t="s">
        <v>29</v>
      </c>
      <c r="AF2" s="36" t="s">
        <v>30</v>
      </c>
      <c r="AG2" s="36" t="s">
        <v>31</v>
      </c>
      <c r="AH2" s="36" t="s">
        <v>20</v>
      </c>
      <c r="AI2" s="36" t="s">
        <v>32</v>
      </c>
      <c r="AJ2" s="36" t="s">
        <v>33</v>
      </c>
      <c r="AK2" s="36" t="s">
        <v>34</v>
      </c>
      <c r="AL2" s="39" t="s">
        <v>35</v>
      </c>
      <c r="AM2" s="39" t="s">
        <v>36</v>
      </c>
      <c r="AN2" s="39" t="s">
        <v>37</v>
      </c>
      <c r="AO2" s="39" t="s">
        <v>38</v>
      </c>
      <c r="AP2" s="39" t="s">
        <v>39</v>
      </c>
      <c r="AQ2" s="39" t="s">
        <v>40</v>
      </c>
      <c r="AR2" s="39" t="s">
        <v>41</v>
      </c>
      <c r="AS2" s="39" t="s">
        <v>42</v>
      </c>
      <c r="AT2" s="39" t="s">
        <v>43</v>
      </c>
      <c r="AU2" s="39" t="s">
        <v>44</v>
      </c>
      <c r="AV2" s="39" t="s">
        <v>45</v>
      </c>
      <c r="AW2" s="39" t="s">
        <v>46</v>
      </c>
      <c r="AX2" s="39" t="s">
        <v>47</v>
      </c>
    </row>
    <row r="3" spans="1:50" ht="18.75">
      <c r="A3" s="67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</row>
    <row r="4" spans="1:50" ht="13.5" customHeight="1">
      <c r="A4" s="32">
        <v>1</v>
      </c>
      <c r="B4" s="31" t="s">
        <v>368</v>
      </c>
      <c r="C4" s="27">
        <v>27</v>
      </c>
      <c r="D4" s="27">
        <v>178</v>
      </c>
      <c r="E4" s="64">
        <v>112.4</v>
      </c>
      <c r="F4" s="27">
        <v>112.4</v>
      </c>
      <c r="G4" s="54">
        <v>112.6</v>
      </c>
      <c r="H4" s="54">
        <v>113.4</v>
      </c>
      <c r="I4" s="27">
        <v>109</v>
      </c>
      <c r="J4" s="41">
        <f aca="true" t="shared" si="0" ref="J4:J15">E4-I4</f>
        <v>3.4000000000000057</v>
      </c>
      <c r="K4" s="26">
        <f aca="true" t="shared" si="1" ref="K4:K15">E4-H4</f>
        <v>-1</v>
      </c>
      <c r="L4" s="41">
        <f aca="true" t="shared" si="2" ref="L4:L15">H4-I4</f>
        <v>4.400000000000006</v>
      </c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3">
        <f aca="true" t="shared" si="3" ref="AG4:AG15">K4/J4</f>
        <v>-0.29411764705882304</v>
      </c>
      <c r="AH4" s="29"/>
      <c r="AI4" s="28"/>
      <c r="AJ4" s="47"/>
      <c r="AK4" s="47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65">
        <v>40908</v>
      </c>
      <c r="AX4" s="30" t="s">
        <v>417</v>
      </c>
    </row>
    <row r="5" spans="1:50" ht="12.75">
      <c r="A5" s="32">
        <v>2</v>
      </c>
      <c r="B5" s="31" t="s">
        <v>303</v>
      </c>
      <c r="C5" s="27">
        <v>30</v>
      </c>
      <c r="D5" s="27">
        <v>165</v>
      </c>
      <c r="E5" s="64">
        <v>73.5</v>
      </c>
      <c r="F5" s="27">
        <v>73.5</v>
      </c>
      <c r="G5" s="27">
        <v>73.5</v>
      </c>
      <c r="H5" s="54">
        <v>75</v>
      </c>
      <c r="I5" s="27">
        <v>67.5</v>
      </c>
      <c r="J5" s="41">
        <f t="shared" si="0"/>
        <v>6</v>
      </c>
      <c r="K5" s="26">
        <f t="shared" si="1"/>
        <v>-1.5</v>
      </c>
      <c r="L5" s="41">
        <f t="shared" si="2"/>
        <v>7.5</v>
      </c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3">
        <f t="shared" si="3"/>
        <v>-0.25</v>
      </c>
      <c r="AH5" s="29">
        <f>E5</f>
        <v>73.5</v>
      </c>
      <c r="AI5" s="28" t="e">
        <f>#REF!-#REF!</f>
        <v>#REF!</v>
      </c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65">
        <v>40908</v>
      </c>
      <c r="AX5" s="30"/>
    </row>
    <row r="6" spans="1:50" ht="12.75">
      <c r="A6" s="32">
        <v>3</v>
      </c>
      <c r="B6" s="31" t="s">
        <v>81</v>
      </c>
      <c r="C6" s="27">
        <v>28</v>
      </c>
      <c r="D6" s="27">
        <v>153</v>
      </c>
      <c r="E6" s="64">
        <v>73</v>
      </c>
      <c r="F6" s="27">
        <v>73</v>
      </c>
      <c r="G6" s="46">
        <v>71</v>
      </c>
      <c r="H6" s="27">
        <v>71</v>
      </c>
      <c r="I6" s="27">
        <v>65</v>
      </c>
      <c r="J6" s="41">
        <f t="shared" si="0"/>
        <v>8</v>
      </c>
      <c r="K6" s="26">
        <f t="shared" si="1"/>
        <v>2</v>
      </c>
      <c r="L6" s="41">
        <f t="shared" si="2"/>
        <v>6</v>
      </c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3">
        <f t="shared" si="3"/>
        <v>0.25</v>
      </c>
      <c r="AH6" s="29"/>
      <c r="AI6" s="28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65">
        <v>40908</v>
      </c>
      <c r="AX6" s="30" t="s">
        <v>413</v>
      </c>
    </row>
    <row r="7" spans="1:50" ht="12.75">
      <c r="A7" s="32">
        <v>4</v>
      </c>
      <c r="B7" s="31" t="s">
        <v>73</v>
      </c>
      <c r="C7" s="27">
        <v>29</v>
      </c>
      <c r="D7" s="27">
        <v>172</v>
      </c>
      <c r="E7" s="64">
        <v>90</v>
      </c>
      <c r="F7" s="27">
        <v>90</v>
      </c>
      <c r="G7" s="27">
        <v>90</v>
      </c>
      <c r="H7" s="27">
        <v>90</v>
      </c>
      <c r="I7" s="27"/>
      <c r="J7" s="41"/>
      <c r="K7" s="26">
        <f t="shared" si="1"/>
        <v>0</v>
      </c>
      <c r="L7" s="41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3" t="e">
        <f t="shared" si="3"/>
        <v>#DIV/0!</v>
      </c>
      <c r="AH7" s="29">
        <f>E7</f>
        <v>90</v>
      </c>
      <c r="AI7" s="28"/>
      <c r="AJ7" s="29" t="s">
        <v>408</v>
      </c>
      <c r="AK7" s="29" t="s">
        <v>408</v>
      </c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65">
        <v>40908</v>
      </c>
      <c r="AX7" s="30" t="s">
        <v>411</v>
      </c>
    </row>
    <row r="8" spans="1:50" ht="12.75">
      <c r="A8" s="32">
        <v>5</v>
      </c>
      <c r="B8" s="31" t="s">
        <v>369</v>
      </c>
      <c r="C8" s="27">
        <v>21</v>
      </c>
      <c r="D8" s="27">
        <v>165</v>
      </c>
      <c r="E8" s="64">
        <v>58.3</v>
      </c>
      <c r="F8" s="27">
        <v>58.3</v>
      </c>
      <c r="G8" s="54">
        <v>60</v>
      </c>
      <c r="H8" s="58">
        <v>60</v>
      </c>
      <c r="I8" s="27">
        <v>55</v>
      </c>
      <c r="J8" s="41">
        <f t="shared" si="0"/>
        <v>3.299999999999997</v>
      </c>
      <c r="K8" s="26">
        <f t="shared" si="1"/>
        <v>-1.7000000000000028</v>
      </c>
      <c r="L8" s="41">
        <f t="shared" si="2"/>
        <v>5</v>
      </c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3">
        <f t="shared" si="3"/>
        <v>-0.5151515151515165</v>
      </c>
      <c r="AH8" s="29"/>
      <c r="AI8" s="28"/>
      <c r="AJ8" s="29" t="s">
        <v>423</v>
      </c>
      <c r="AK8" s="29" t="s">
        <v>423</v>
      </c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65">
        <v>40908</v>
      </c>
      <c r="AX8" s="30" t="s">
        <v>412</v>
      </c>
    </row>
    <row r="9" spans="1:50" ht="12.75">
      <c r="A9" s="32">
        <v>6</v>
      </c>
      <c r="B9" s="48" t="s">
        <v>298</v>
      </c>
      <c r="C9" s="27">
        <v>23</v>
      </c>
      <c r="D9" s="27">
        <v>175</v>
      </c>
      <c r="E9" s="27">
        <v>70.8</v>
      </c>
      <c r="F9" s="27">
        <v>70.8</v>
      </c>
      <c r="G9" s="27">
        <v>70.8</v>
      </c>
      <c r="H9" s="27">
        <v>70.8</v>
      </c>
      <c r="I9" s="27">
        <v>68</v>
      </c>
      <c r="J9" s="41">
        <f t="shared" si="0"/>
        <v>2.799999999999997</v>
      </c>
      <c r="K9" s="26">
        <f t="shared" si="1"/>
        <v>0</v>
      </c>
      <c r="L9" s="41">
        <f t="shared" si="2"/>
        <v>2.799999999999997</v>
      </c>
      <c r="M9" s="41" t="e">
        <f>#REF!-L9</f>
        <v>#REF!</v>
      </c>
      <c r="N9" s="26" t="e">
        <f>#REF!-K9</f>
        <v>#REF!</v>
      </c>
      <c r="O9" s="41" t="e">
        <f>M9-N9</f>
        <v>#REF!</v>
      </c>
      <c r="P9" s="41" t="e">
        <f>#REF!-O9</f>
        <v>#REF!</v>
      </c>
      <c r="Q9" s="26" t="e">
        <f>#REF!-N9</f>
        <v>#REF!</v>
      </c>
      <c r="R9" s="41" t="e">
        <f>P9-Q9</f>
        <v>#REF!</v>
      </c>
      <c r="S9" s="41" t="e">
        <f>#REF!-R9</f>
        <v>#REF!</v>
      </c>
      <c r="T9" s="26" t="e">
        <f>#REF!-Q9</f>
        <v>#REF!</v>
      </c>
      <c r="U9" s="41" t="e">
        <f>S9-T9</f>
        <v>#REF!</v>
      </c>
      <c r="V9" s="41" t="e">
        <f>#REF!-U9</f>
        <v>#REF!</v>
      </c>
      <c r="W9" s="26" t="e">
        <f>#REF!-T9</f>
        <v>#REF!</v>
      </c>
      <c r="X9" s="41" t="e">
        <f>V9-W9</f>
        <v>#REF!</v>
      </c>
      <c r="Y9" s="41" t="e">
        <f>#REF!-X9</f>
        <v>#REF!</v>
      </c>
      <c r="Z9" s="26" t="e">
        <f>#REF!-W9</f>
        <v>#REF!</v>
      </c>
      <c r="AA9" s="41" t="e">
        <f>Y9-Z9</f>
        <v>#REF!</v>
      </c>
      <c r="AB9" s="41" t="e">
        <f>#REF!-AA9</f>
        <v>#REF!</v>
      </c>
      <c r="AC9" s="26" t="e">
        <f>#REF!-Z9</f>
        <v>#REF!</v>
      </c>
      <c r="AD9" s="41" t="e">
        <f>AB9-AC9</f>
        <v>#REF!</v>
      </c>
      <c r="AE9" s="41" t="e">
        <f>#REF!-AD9</f>
        <v>#REF!</v>
      </c>
      <c r="AF9" s="26" t="e">
        <f>#REF!-AC9</f>
        <v>#REF!</v>
      </c>
      <c r="AG9" s="43">
        <f t="shared" si="3"/>
        <v>0</v>
      </c>
      <c r="AH9" s="29"/>
      <c r="AI9" s="28"/>
      <c r="AJ9" s="29" t="s">
        <v>419</v>
      </c>
      <c r="AK9" s="29" t="s">
        <v>419</v>
      </c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65">
        <v>40908</v>
      </c>
      <c r="AX9" s="30"/>
    </row>
    <row r="10" spans="1:50" ht="12.75">
      <c r="A10" s="32">
        <v>7</v>
      </c>
      <c r="B10" s="31" t="s">
        <v>256</v>
      </c>
      <c r="C10" s="27"/>
      <c r="D10" s="27">
        <v>166</v>
      </c>
      <c r="E10" s="27">
        <v>70.4</v>
      </c>
      <c r="F10" s="27">
        <v>70.4</v>
      </c>
      <c r="G10" s="58">
        <v>70.4</v>
      </c>
      <c r="H10" s="27">
        <v>70.4</v>
      </c>
      <c r="I10" s="27">
        <v>69.4</v>
      </c>
      <c r="J10" s="41">
        <f t="shared" si="0"/>
        <v>1</v>
      </c>
      <c r="K10" s="26">
        <f t="shared" si="1"/>
        <v>0</v>
      </c>
      <c r="L10" s="41">
        <f t="shared" si="2"/>
        <v>1</v>
      </c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3">
        <f t="shared" si="3"/>
        <v>0</v>
      </c>
      <c r="AH10" s="29"/>
      <c r="AI10" s="28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65">
        <v>40908</v>
      </c>
      <c r="AX10" s="30" t="s">
        <v>418</v>
      </c>
    </row>
    <row r="11" spans="1:51" ht="12.75">
      <c r="A11" s="32">
        <v>8</v>
      </c>
      <c r="B11" s="31" t="s">
        <v>387</v>
      </c>
      <c r="C11" s="27">
        <v>34</v>
      </c>
      <c r="D11" s="27">
        <v>176</v>
      </c>
      <c r="E11" s="27">
        <v>64</v>
      </c>
      <c r="F11" s="27">
        <v>64</v>
      </c>
      <c r="G11" s="58">
        <v>64</v>
      </c>
      <c r="H11" s="27">
        <v>64</v>
      </c>
      <c r="I11" s="27">
        <v>60</v>
      </c>
      <c r="J11" s="41">
        <f>E11-I11</f>
        <v>4</v>
      </c>
      <c r="K11" s="26">
        <f>E11-H11</f>
        <v>0</v>
      </c>
      <c r="L11" s="41">
        <f>H11-I11</f>
        <v>4</v>
      </c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>
        <f>K11/J11</f>
        <v>0</v>
      </c>
      <c r="AH11" s="29"/>
      <c r="AI11" s="28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65">
        <v>40908</v>
      </c>
      <c r="AX11" s="30"/>
      <c r="AY11" s="66"/>
    </row>
    <row r="12" spans="1:50" ht="12.75">
      <c r="A12" s="32">
        <v>9</v>
      </c>
      <c r="B12" s="31" t="s">
        <v>236</v>
      </c>
      <c r="C12" s="27"/>
      <c r="D12" s="27">
        <v>165</v>
      </c>
      <c r="E12" s="27"/>
      <c r="F12" s="27"/>
      <c r="G12" s="27"/>
      <c r="H12" s="27"/>
      <c r="I12" s="27"/>
      <c r="J12" s="41">
        <f t="shared" si="0"/>
        <v>0</v>
      </c>
      <c r="K12" s="26">
        <f t="shared" si="1"/>
        <v>0</v>
      </c>
      <c r="L12" s="41">
        <f t="shared" si="2"/>
        <v>0</v>
      </c>
      <c r="M12" s="41" t="e">
        <f>#REF!-L12</f>
        <v>#REF!</v>
      </c>
      <c r="N12" s="26" t="e">
        <f>#REF!-K12</f>
        <v>#REF!</v>
      </c>
      <c r="O12" s="41" t="e">
        <f>M12-N12</f>
        <v>#REF!</v>
      </c>
      <c r="P12" s="41" t="e">
        <f>#REF!-O12</f>
        <v>#REF!</v>
      </c>
      <c r="Q12" s="26" t="e">
        <f>#REF!-N12</f>
        <v>#REF!</v>
      </c>
      <c r="R12" s="41" t="e">
        <f>P12-Q12</f>
        <v>#REF!</v>
      </c>
      <c r="S12" s="41" t="e">
        <f>#REF!-R12</f>
        <v>#REF!</v>
      </c>
      <c r="T12" s="26" t="e">
        <f>#REF!-Q12</f>
        <v>#REF!</v>
      </c>
      <c r="U12" s="41" t="e">
        <f>S12-T12</f>
        <v>#REF!</v>
      </c>
      <c r="V12" s="41" t="e">
        <f>#REF!-U12</f>
        <v>#REF!</v>
      </c>
      <c r="W12" s="26" t="e">
        <f>#REF!-T12</f>
        <v>#REF!</v>
      </c>
      <c r="X12" s="41" t="e">
        <f>V12-W12</f>
        <v>#REF!</v>
      </c>
      <c r="Y12" s="41" t="e">
        <f>#REF!-X12</f>
        <v>#REF!</v>
      </c>
      <c r="Z12" s="26" t="e">
        <f>#REF!-W12</f>
        <v>#REF!</v>
      </c>
      <c r="AA12" s="41" t="e">
        <f>Y12-Z12</f>
        <v>#REF!</v>
      </c>
      <c r="AB12" s="41" t="e">
        <f>#REF!-AA12</f>
        <v>#REF!</v>
      </c>
      <c r="AC12" s="26" t="e">
        <f>#REF!-Z12</f>
        <v>#REF!</v>
      </c>
      <c r="AD12" s="41" t="e">
        <f>AB12-AC12</f>
        <v>#REF!</v>
      </c>
      <c r="AE12" s="41" t="e">
        <f>#REF!-AD12</f>
        <v>#REF!</v>
      </c>
      <c r="AF12" s="26" t="e">
        <f>#REF!-AC12</f>
        <v>#REF!</v>
      </c>
      <c r="AG12" s="43" t="e">
        <f t="shared" si="3"/>
        <v>#DIV/0!</v>
      </c>
      <c r="AH12" s="29"/>
      <c r="AI12" s="28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65">
        <v>40908</v>
      </c>
      <c r="AX12" s="30"/>
    </row>
    <row r="13" spans="1:50" ht="12.75">
      <c r="A13" s="32">
        <v>10</v>
      </c>
      <c r="B13" s="31" t="s">
        <v>371</v>
      </c>
      <c r="C13" s="27">
        <v>44</v>
      </c>
      <c r="D13" s="27">
        <v>172</v>
      </c>
      <c r="E13" s="27">
        <v>68.5</v>
      </c>
      <c r="F13" s="27">
        <v>68.5</v>
      </c>
      <c r="G13" s="46">
        <v>66.8</v>
      </c>
      <c r="H13" s="54">
        <v>67.7</v>
      </c>
      <c r="I13" s="27">
        <v>66.5</v>
      </c>
      <c r="J13" s="41">
        <f t="shared" si="0"/>
        <v>2</v>
      </c>
      <c r="K13" s="26">
        <f t="shared" si="1"/>
        <v>0.7999999999999972</v>
      </c>
      <c r="L13" s="41">
        <f t="shared" si="2"/>
        <v>1.2000000000000028</v>
      </c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3">
        <f t="shared" si="3"/>
        <v>0.3999999999999986</v>
      </c>
      <c r="AH13" s="29"/>
      <c r="AI13" s="28" t="e">
        <f>#REF!-#REF!</f>
        <v>#REF!</v>
      </c>
      <c r="AJ13" s="29" t="s">
        <v>410</v>
      </c>
      <c r="AK13" s="29" t="s">
        <v>425</v>
      </c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65">
        <v>40908</v>
      </c>
      <c r="AX13" s="30" t="s">
        <v>420</v>
      </c>
    </row>
    <row r="14" spans="1:50" ht="12.75">
      <c r="A14" s="32">
        <v>11</v>
      </c>
      <c r="B14" s="31" t="s">
        <v>328</v>
      </c>
      <c r="C14" s="27">
        <v>25</v>
      </c>
      <c r="D14" s="27">
        <v>169</v>
      </c>
      <c r="E14" s="27"/>
      <c r="F14" s="27"/>
      <c r="G14" s="27"/>
      <c r="H14" s="27"/>
      <c r="I14" s="27"/>
      <c r="J14" s="41">
        <f t="shared" si="0"/>
        <v>0</v>
      </c>
      <c r="K14" s="26">
        <f t="shared" si="1"/>
        <v>0</v>
      </c>
      <c r="L14" s="41">
        <f t="shared" si="2"/>
        <v>0</v>
      </c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 t="e">
        <f t="shared" si="3"/>
        <v>#DIV/0!</v>
      </c>
      <c r="AH14" s="29"/>
      <c r="AI14" s="28"/>
      <c r="AJ14" s="29"/>
      <c r="AK14" s="47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65">
        <v>40908</v>
      </c>
      <c r="AX14" s="30"/>
    </row>
    <row r="15" spans="1:50" ht="13.5" thickBot="1">
      <c r="A15" s="32">
        <v>12</v>
      </c>
      <c r="B15" s="31" t="s">
        <v>131</v>
      </c>
      <c r="C15" s="27">
        <v>25</v>
      </c>
      <c r="D15" s="27">
        <v>163</v>
      </c>
      <c r="E15" s="27"/>
      <c r="F15" s="27"/>
      <c r="G15" s="27"/>
      <c r="H15" s="27"/>
      <c r="I15" s="27"/>
      <c r="J15" s="41">
        <f t="shared" si="0"/>
        <v>0</v>
      </c>
      <c r="K15" s="26">
        <f t="shared" si="1"/>
        <v>0</v>
      </c>
      <c r="L15" s="41">
        <f t="shared" si="2"/>
        <v>0</v>
      </c>
      <c r="M15" s="41" t="e">
        <f>#REF!-L15</f>
        <v>#REF!</v>
      </c>
      <c r="N15" s="26" t="e">
        <f>#REF!-K15</f>
        <v>#REF!</v>
      </c>
      <c r="O15" s="41" t="e">
        <f>M15-N15</f>
        <v>#REF!</v>
      </c>
      <c r="P15" s="41" t="e">
        <f>#REF!-O15</f>
        <v>#REF!</v>
      </c>
      <c r="Q15" s="26" t="e">
        <f>#REF!-N15</f>
        <v>#REF!</v>
      </c>
      <c r="R15" s="41" t="e">
        <f>P15-Q15</f>
        <v>#REF!</v>
      </c>
      <c r="S15" s="41" t="e">
        <f>#REF!-R15</f>
        <v>#REF!</v>
      </c>
      <c r="T15" s="26" t="e">
        <f>#REF!-Q15</f>
        <v>#REF!</v>
      </c>
      <c r="U15" s="41" t="e">
        <f>S15-T15</f>
        <v>#REF!</v>
      </c>
      <c r="V15" s="41" t="e">
        <f>#REF!-U15</f>
        <v>#REF!</v>
      </c>
      <c r="W15" s="26" t="e">
        <f>#REF!-T15</f>
        <v>#REF!</v>
      </c>
      <c r="X15" s="41" t="e">
        <f>V15-W15</f>
        <v>#REF!</v>
      </c>
      <c r="Y15" s="41" t="e">
        <f>#REF!-X15</f>
        <v>#REF!</v>
      </c>
      <c r="Z15" s="26" t="e">
        <f>#REF!-W15</f>
        <v>#REF!</v>
      </c>
      <c r="AA15" s="41" t="e">
        <f>Y15-Z15</f>
        <v>#REF!</v>
      </c>
      <c r="AB15" s="41" t="e">
        <f>#REF!-AA15</f>
        <v>#REF!</v>
      </c>
      <c r="AC15" s="26" t="e">
        <f>#REF!-Z15</f>
        <v>#REF!</v>
      </c>
      <c r="AD15" s="41" t="e">
        <f>AB15-AC15</f>
        <v>#REF!</v>
      </c>
      <c r="AE15" s="41" t="e">
        <f>#REF!-AD15</f>
        <v>#REF!</v>
      </c>
      <c r="AF15" s="26" t="e">
        <f>#REF!-AC15</f>
        <v>#REF!</v>
      </c>
      <c r="AG15" s="43" t="e">
        <f t="shared" si="3"/>
        <v>#DIV/0!</v>
      </c>
      <c r="AH15" s="29"/>
      <c r="AI15" s="28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65">
        <v>40908</v>
      </c>
      <c r="AX15" s="30"/>
    </row>
    <row r="16" spans="5:35" ht="13.5" thickBot="1">
      <c r="E16" s="15"/>
      <c r="F16" s="16"/>
      <c r="G16" s="16"/>
      <c r="H16" s="16"/>
      <c r="I16" s="8" t="s">
        <v>146</v>
      </c>
      <c r="J16" s="12">
        <f>SUM(J5:J7,J9:J10,J13:J13,J14:J14,J15:J15)</f>
        <v>19.799999999999997</v>
      </c>
      <c r="K16" s="12">
        <f>SUM(K5:K7,K9:K10,K13:K13,K14:K14,K15:K15)</f>
        <v>1.2999999999999972</v>
      </c>
      <c r="L16" s="12">
        <f>SUM(L5:L7,L9:L10,L13:L13,L14:L14,L15:L15)</f>
        <v>18.5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59"/>
      <c r="AG16" s="60"/>
      <c r="AI16" s="17" t="e">
        <f>SUM(AI5:AI15)</f>
        <v>#REF!</v>
      </c>
    </row>
    <row r="17" spans="11:33" ht="12.75">
      <c r="K17" s="14">
        <f>K16/J16</f>
        <v>0.06565656565656552</v>
      </c>
      <c r="L17" s="14">
        <f>L16/J16</f>
        <v>0.9343434343434345</v>
      </c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2:36" ht="12.75">
      <c r="B18" s="3"/>
      <c r="AJ18" s="19"/>
    </row>
    <row r="19" ht="12.75">
      <c r="B19" s="4"/>
    </row>
    <row r="20" ht="12.75"/>
    <row r="21" ht="12.75"/>
    <row r="22" ht="12.75"/>
    <row r="23" ht="12.75"/>
    <row r="24" ht="12.75"/>
    <row r="25" ht="12.75"/>
    <row r="26" ht="12.75"/>
    <row r="27" ht="12.75"/>
    <row r="28" ht="12.75"/>
    <row r="29" spans="2:12" ht="12.75">
      <c r="B29" s="2" t="s">
        <v>147</v>
      </c>
      <c r="J29" s="2"/>
      <c r="L29" s="2"/>
    </row>
    <row r="30" ht="12.75">
      <c r="K30" s="2"/>
    </row>
    <row r="31" ht="12.75"/>
    <row r="32" ht="12.75"/>
    <row r="33" ht="12.75"/>
    <row r="34" ht="12.75"/>
    <row r="35" ht="12.75"/>
    <row r="36" ht="12.75"/>
    <row r="37" ht="12.75"/>
    <row r="38" ht="12.75"/>
  </sheetData>
  <sheetProtection/>
  <mergeCells count="1">
    <mergeCell ref="A3:AX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T89"/>
  <sheetViews>
    <sheetView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EA7" sqref="EA7"/>
    </sheetView>
  </sheetViews>
  <sheetFormatPr defaultColWidth="9.00390625" defaultRowHeight="12.75"/>
  <cols>
    <col min="1" max="1" width="3.625" style="2" hidden="1" customWidth="1"/>
    <col min="2" max="2" width="30.00390625" style="2" hidden="1" customWidth="1"/>
    <col min="3" max="3" width="11.625" style="2" hidden="1" customWidth="1"/>
    <col min="4" max="4" width="7.125" style="2" hidden="1" customWidth="1"/>
    <col min="5" max="5" width="7.25390625" style="2" hidden="1" customWidth="1"/>
    <col min="6" max="13" width="8.375" style="2" hidden="1" customWidth="1"/>
    <col min="14" max="14" width="9.25390625" style="2" hidden="1" customWidth="1"/>
    <col min="15" max="16" width="8.375" style="2" hidden="1" customWidth="1"/>
    <col min="17" max="21" width="9.125" style="2" hidden="1" customWidth="1"/>
    <col min="22" max="38" width="10.125" style="2" hidden="1" customWidth="1"/>
    <col min="39" max="39" width="8.625" style="2" hidden="1" customWidth="1"/>
    <col min="40" max="40" width="8.00390625" style="2" hidden="1" customWidth="1"/>
    <col min="41" max="42" width="8.375" style="2" hidden="1" customWidth="1"/>
    <col min="43" max="81" width="7.75390625" style="2" hidden="1" customWidth="1"/>
    <col min="82" max="82" width="6.375" style="2" hidden="1" customWidth="1"/>
    <col min="83" max="83" width="11.125" style="13" hidden="1" customWidth="1"/>
    <col min="84" max="84" width="10.875" style="13" hidden="1" customWidth="1"/>
    <col min="85" max="85" width="10.75390625" style="13" hidden="1" customWidth="1"/>
    <col min="86" max="86" width="8.25390625" style="2" hidden="1" customWidth="1"/>
    <col min="87" max="95" width="8.625" style="2" hidden="1" customWidth="1"/>
    <col min="96" max="96" width="8.00390625" style="2" hidden="1" customWidth="1"/>
    <col min="97" max="105" width="8.375" style="2" hidden="1" customWidth="1"/>
    <col min="106" max="106" width="9.375" style="2" hidden="1" customWidth="1"/>
    <col min="107" max="107" width="1.37890625" style="2" hidden="1" customWidth="1"/>
    <col min="108" max="108" width="0.12890625" style="2" hidden="1" customWidth="1"/>
    <col min="109" max="109" width="18.75390625" style="2" hidden="1" customWidth="1"/>
    <col min="110" max="110" width="16.00390625" style="2" hidden="1" customWidth="1"/>
    <col min="111" max="121" width="13.75390625" style="2" hidden="1" customWidth="1"/>
    <col min="122" max="122" width="11.25390625" style="2" hidden="1" customWidth="1"/>
    <col min="123" max="123" width="12.375" style="2" hidden="1" customWidth="1"/>
    <col min="124" max="124" width="23.125" style="2" hidden="1" customWidth="1"/>
    <col min="125" max="125" width="9.125" style="2" customWidth="1"/>
    <col min="126" max="16384" width="9.125" style="2" customWidth="1"/>
  </cols>
  <sheetData>
    <row r="1" spans="5:121" s="5" customFormat="1" ht="12.75"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5" t="s">
        <v>285</v>
      </c>
      <c r="CE1" s="11"/>
      <c r="CF1" s="11"/>
      <c r="CG1" s="11"/>
      <c r="DE1" s="6"/>
      <c r="DF1" s="7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</row>
    <row r="2" spans="1:124" s="40" customFormat="1" ht="92.25" customHeight="1">
      <c r="A2" s="33"/>
      <c r="B2" s="34" t="s">
        <v>0</v>
      </c>
      <c r="C2" s="35" t="s">
        <v>1</v>
      </c>
      <c r="D2" s="36" t="s">
        <v>2</v>
      </c>
      <c r="E2" s="36" t="s">
        <v>3</v>
      </c>
      <c r="F2" s="36" t="s">
        <v>4</v>
      </c>
      <c r="G2" s="36" t="s">
        <v>5</v>
      </c>
      <c r="H2" s="36" t="s">
        <v>6</v>
      </c>
      <c r="I2" s="36" t="s">
        <v>7</v>
      </c>
      <c r="J2" s="36" t="s">
        <v>8</v>
      </c>
      <c r="K2" s="36" t="s">
        <v>9</v>
      </c>
      <c r="L2" s="36" t="s">
        <v>10</v>
      </c>
      <c r="M2" s="36" t="s">
        <v>11</v>
      </c>
      <c r="N2" s="36" t="s">
        <v>12</v>
      </c>
      <c r="O2" s="36" t="s">
        <v>13</v>
      </c>
      <c r="P2" s="36" t="s">
        <v>14</v>
      </c>
      <c r="Q2" s="36" t="s">
        <v>15</v>
      </c>
      <c r="R2" s="36" t="s">
        <v>151</v>
      </c>
      <c r="S2" s="36" t="s">
        <v>157</v>
      </c>
      <c r="T2" s="36" t="s">
        <v>160</v>
      </c>
      <c r="U2" s="36" t="s">
        <v>166</v>
      </c>
      <c r="V2" s="37" t="s">
        <v>174</v>
      </c>
      <c r="W2" s="37" t="s">
        <v>177</v>
      </c>
      <c r="X2" s="37" t="s">
        <v>179</v>
      </c>
      <c r="Y2" s="37" t="s">
        <v>184</v>
      </c>
      <c r="Z2" s="37" t="s">
        <v>187</v>
      </c>
      <c r="AA2" s="37" t="s">
        <v>188</v>
      </c>
      <c r="AB2" s="37" t="s">
        <v>197</v>
      </c>
      <c r="AC2" s="37" t="s">
        <v>198</v>
      </c>
      <c r="AD2" s="37" t="s">
        <v>201</v>
      </c>
      <c r="AE2" s="37" t="s">
        <v>204</v>
      </c>
      <c r="AF2" s="37" t="s">
        <v>208</v>
      </c>
      <c r="AG2" s="37" t="s">
        <v>215</v>
      </c>
      <c r="AH2" s="37" t="s">
        <v>219</v>
      </c>
      <c r="AI2" s="37" t="s">
        <v>224</v>
      </c>
      <c r="AJ2" s="37" t="s">
        <v>225</v>
      </c>
      <c r="AK2" s="37" t="s">
        <v>226</v>
      </c>
      <c r="AL2" s="37" t="s">
        <v>229</v>
      </c>
      <c r="AM2" s="37">
        <v>40504</v>
      </c>
      <c r="AN2" s="37" t="s">
        <v>245</v>
      </c>
      <c r="AO2" s="37" t="s">
        <v>249</v>
      </c>
      <c r="AP2" s="37" t="s">
        <v>250</v>
      </c>
      <c r="AQ2" s="37" t="s">
        <v>251</v>
      </c>
      <c r="AR2" s="37" t="s">
        <v>257</v>
      </c>
      <c r="AS2" s="37" t="s">
        <v>262</v>
      </c>
      <c r="AT2" s="37" t="s">
        <v>266</v>
      </c>
      <c r="AU2" s="37" t="s">
        <v>267</v>
      </c>
      <c r="AV2" s="37" t="s">
        <v>268</v>
      </c>
      <c r="AW2" s="37" t="s">
        <v>276</v>
      </c>
      <c r="AX2" s="37" t="s">
        <v>280</v>
      </c>
      <c r="AY2" s="37" t="s">
        <v>286</v>
      </c>
      <c r="AZ2" s="37" t="s">
        <v>287</v>
      </c>
      <c r="BA2" s="37" t="s">
        <v>294</v>
      </c>
      <c r="BB2" s="37" t="s">
        <v>296</v>
      </c>
      <c r="BC2" s="37" t="s">
        <v>302</v>
      </c>
      <c r="BD2" s="37" t="s">
        <v>304</v>
      </c>
      <c r="BE2" s="37" t="s">
        <v>312</v>
      </c>
      <c r="BF2" s="37" t="s">
        <v>311</v>
      </c>
      <c r="BG2" s="37" t="s">
        <v>315</v>
      </c>
      <c r="BH2" s="37" t="s">
        <v>330</v>
      </c>
      <c r="BI2" s="37" t="s">
        <v>329</v>
      </c>
      <c r="BJ2" s="37" t="s">
        <v>333</v>
      </c>
      <c r="BK2" s="37" t="s">
        <v>335</v>
      </c>
      <c r="BL2" s="37" t="s">
        <v>347</v>
      </c>
      <c r="BM2" s="37" t="s">
        <v>352</v>
      </c>
      <c r="BN2" s="37" t="s">
        <v>354</v>
      </c>
      <c r="BO2" s="37" t="s">
        <v>360</v>
      </c>
      <c r="BP2" s="37" t="s">
        <v>364</v>
      </c>
      <c r="BQ2" s="37" t="s">
        <v>370</v>
      </c>
      <c r="BR2" s="37" t="s">
        <v>372</v>
      </c>
      <c r="BS2" s="37" t="s">
        <v>379</v>
      </c>
      <c r="BT2" s="37" t="s">
        <v>384</v>
      </c>
      <c r="BU2" s="37" t="s">
        <v>325</v>
      </c>
      <c r="BV2" s="37" t="s">
        <v>386</v>
      </c>
      <c r="BW2" s="37" t="s">
        <v>392</v>
      </c>
      <c r="BX2" s="37" t="s">
        <v>395</v>
      </c>
      <c r="BY2" s="37" t="s">
        <v>396</v>
      </c>
      <c r="BZ2" s="37" t="s">
        <v>399</v>
      </c>
      <c r="CA2" s="37" t="s">
        <v>400</v>
      </c>
      <c r="CB2" s="37" t="s">
        <v>401</v>
      </c>
      <c r="CC2" s="37" t="s">
        <v>402</v>
      </c>
      <c r="CD2" s="36" t="s">
        <v>16</v>
      </c>
      <c r="CE2" s="38" t="s">
        <v>17</v>
      </c>
      <c r="CF2" s="38" t="s">
        <v>18</v>
      </c>
      <c r="CG2" s="38" t="s">
        <v>19</v>
      </c>
      <c r="CH2" s="36" t="s">
        <v>20</v>
      </c>
      <c r="CI2" s="36"/>
      <c r="CJ2" s="36"/>
      <c r="CK2" s="36"/>
      <c r="CL2" s="36"/>
      <c r="CM2" s="36"/>
      <c r="CN2" s="36"/>
      <c r="CO2" s="36"/>
      <c r="CP2" s="36"/>
      <c r="CQ2" s="36"/>
      <c r="CR2" s="36" t="s">
        <v>21</v>
      </c>
      <c r="CS2" s="36" t="s">
        <v>22</v>
      </c>
      <c r="CT2" s="36" t="s">
        <v>23</v>
      </c>
      <c r="CU2" s="36" t="s">
        <v>24</v>
      </c>
      <c r="CV2" s="36" t="s">
        <v>25</v>
      </c>
      <c r="CW2" s="36" t="s">
        <v>26</v>
      </c>
      <c r="CX2" s="36" t="s">
        <v>27</v>
      </c>
      <c r="CY2" s="36" t="s">
        <v>28</v>
      </c>
      <c r="CZ2" s="36" t="s">
        <v>29</v>
      </c>
      <c r="DA2" s="36" t="s">
        <v>30</v>
      </c>
      <c r="DB2" s="36" t="s">
        <v>31</v>
      </c>
      <c r="DC2" s="36" t="s">
        <v>20</v>
      </c>
      <c r="DD2" s="36" t="s">
        <v>32</v>
      </c>
      <c r="DE2" s="36" t="s">
        <v>33</v>
      </c>
      <c r="DF2" s="36" t="s">
        <v>34</v>
      </c>
      <c r="DG2" s="39" t="s">
        <v>35</v>
      </c>
      <c r="DH2" s="39" t="s">
        <v>36</v>
      </c>
      <c r="DI2" s="39" t="s">
        <v>37</v>
      </c>
      <c r="DJ2" s="39" t="s">
        <v>38</v>
      </c>
      <c r="DK2" s="39" t="s">
        <v>39</v>
      </c>
      <c r="DL2" s="39" t="s">
        <v>40</v>
      </c>
      <c r="DM2" s="39" t="s">
        <v>41</v>
      </c>
      <c r="DN2" s="39" t="s">
        <v>42</v>
      </c>
      <c r="DO2" s="39" t="s">
        <v>43</v>
      </c>
      <c r="DP2" s="39" t="s">
        <v>44</v>
      </c>
      <c r="DQ2" s="39" t="s">
        <v>45</v>
      </c>
      <c r="DR2" s="39" t="s">
        <v>46</v>
      </c>
      <c r="DS2" s="39" t="s">
        <v>47</v>
      </c>
      <c r="DT2" s="39" t="s">
        <v>48</v>
      </c>
    </row>
    <row r="3" spans="1:124" ht="18.75">
      <c r="A3" s="67" t="s">
        <v>252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9"/>
    </row>
    <row r="4" spans="1:124" ht="12.75">
      <c r="A4" s="32">
        <v>1</v>
      </c>
      <c r="B4" s="31" t="s">
        <v>54</v>
      </c>
      <c r="C4" s="27">
        <v>36</v>
      </c>
      <c r="D4" s="27">
        <v>155</v>
      </c>
      <c r="E4" s="27">
        <v>94</v>
      </c>
      <c r="F4" s="18">
        <v>93</v>
      </c>
      <c r="G4" s="18">
        <v>93</v>
      </c>
      <c r="H4" s="18">
        <v>93</v>
      </c>
      <c r="I4" s="18">
        <v>93</v>
      </c>
      <c r="J4" s="18">
        <v>93</v>
      </c>
      <c r="K4" s="18">
        <v>93</v>
      </c>
      <c r="L4" s="18">
        <v>93</v>
      </c>
      <c r="M4" s="18">
        <v>92</v>
      </c>
      <c r="N4" s="18">
        <v>91.5</v>
      </c>
      <c r="O4" s="18">
        <v>91.5</v>
      </c>
      <c r="P4" s="18">
        <v>91</v>
      </c>
      <c r="Q4" s="18">
        <v>91.5</v>
      </c>
      <c r="R4" s="18">
        <v>91.3</v>
      </c>
      <c r="S4" s="18">
        <v>91</v>
      </c>
      <c r="T4" s="18">
        <v>91</v>
      </c>
      <c r="U4" s="18">
        <v>90.5</v>
      </c>
      <c r="V4" s="18">
        <v>90.2</v>
      </c>
      <c r="W4" s="18">
        <v>90</v>
      </c>
      <c r="X4" s="18">
        <v>90</v>
      </c>
      <c r="Y4" s="18">
        <v>90</v>
      </c>
      <c r="Z4" s="18">
        <v>90</v>
      </c>
      <c r="AA4" s="18">
        <v>90</v>
      </c>
      <c r="AB4" s="18">
        <v>90</v>
      </c>
      <c r="AC4" s="18">
        <v>88</v>
      </c>
      <c r="AD4" s="18">
        <v>88</v>
      </c>
      <c r="AE4" s="18">
        <v>88</v>
      </c>
      <c r="AF4" s="18">
        <v>90</v>
      </c>
      <c r="AG4" s="18">
        <v>89.5</v>
      </c>
      <c r="AH4" s="18">
        <v>90</v>
      </c>
      <c r="AI4" s="18"/>
      <c r="AJ4" s="18"/>
      <c r="AK4" s="18"/>
      <c r="AL4" s="18">
        <v>90</v>
      </c>
      <c r="AM4" s="18"/>
      <c r="AN4" s="18"/>
      <c r="AO4" s="27">
        <v>90</v>
      </c>
      <c r="AP4" s="27">
        <v>90</v>
      </c>
      <c r="AQ4" s="27">
        <v>90</v>
      </c>
      <c r="AR4" s="46">
        <v>95</v>
      </c>
      <c r="AS4" s="46">
        <v>93</v>
      </c>
      <c r="AT4" s="46">
        <v>92.5</v>
      </c>
      <c r="AU4" s="46">
        <v>92</v>
      </c>
      <c r="AV4" s="27">
        <v>92</v>
      </c>
      <c r="AW4" s="46">
        <v>92</v>
      </c>
      <c r="AX4" s="46">
        <v>91.5</v>
      </c>
      <c r="AY4" s="46">
        <v>91</v>
      </c>
      <c r="AZ4" s="27">
        <v>91</v>
      </c>
      <c r="BA4" s="27">
        <v>91</v>
      </c>
      <c r="BB4" s="27">
        <v>91</v>
      </c>
      <c r="BC4" s="27">
        <v>91</v>
      </c>
      <c r="BD4" s="27"/>
      <c r="BE4" s="27"/>
      <c r="BF4" s="27"/>
      <c r="BG4" s="27"/>
      <c r="BH4" s="27"/>
      <c r="BI4" s="27"/>
      <c r="BJ4" s="27"/>
      <c r="BK4" s="27">
        <v>91</v>
      </c>
      <c r="BL4" s="27">
        <v>91</v>
      </c>
      <c r="BM4" s="27">
        <v>91</v>
      </c>
      <c r="BN4" s="27">
        <v>91</v>
      </c>
      <c r="BO4" s="27">
        <v>91</v>
      </c>
      <c r="BP4" s="27">
        <v>91</v>
      </c>
      <c r="BQ4" s="27">
        <v>91</v>
      </c>
      <c r="BR4" s="27">
        <v>91</v>
      </c>
      <c r="BS4" s="27">
        <v>91</v>
      </c>
      <c r="BT4" s="27">
        <v>91</v>
      </c>
      <c r="BU4" s="27">
        <v>91</v>
      </c>
      <c r="BV4" s="27">
        <v>91</v>
      </c>
      <c r="BW4" s="27">
        <v>91</v>
      </c>
      <c r="BX4" s="27">
        <v>91</v>
      </c>
      <c r="BY4" s="27">
        <v>91</v>
      </c>
      <c r="BZ4" s="27">
        <v>91</v>
      </c>
      <c r="CA4" s="27">
        <v>91</v>
      </c>
      <c r="CB4" s="27">
        <v>91</v>
      </c>
      <c r="CC4" s="27">
        <v>91</v>
      </c>
      <c r="CD4" s="27">
        <v>45</v>
      </c>
      <c r="CE4" s="41">
        <f aca="true" t="shared" si="0" ref="CE4:CE16">E4-CD4</f>
        <v>49</v>
      </c>
      <c r="CF4" s="26">
        <f>E4-CC4</f>
        <v>3</v>
      </c>
      <c r="CG4" s="41">
        <f aca="true" t="shared" si="1" ref="CG4:CG16">CC4-CD4</f>
        <v>46</v>
      </c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3">
        <f>CF4/CE4</f>
        <v>0.061224489795918366</v>
      </c>
      <c r="DC4" s="29"/>
      <c r="DD4" s="28"/>
      <c r="DE4" s="29" t="s">
        <v>180</v>
      </c>
      <c r="DF4" s="29" t="s">
        <v>279</v>
      </c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30"/>
      <c r="DS4" s="30" t="s">
        <v>55</v>
      </c>
      <c r="DT4" s="44">
        <v>40310</v>
      </c>
    </row>
    <row r="5" spans="1:124" ht="12.75">
      <c r="A5" s="32">
        <v>2</v>
      </c>
      <c r="B5" s="31" t="s">
        <v>56</v>
      </c>
      <c r="C5" s="27">
        <v>45</v>
      </c>
      <c r="D5" s="27">
        <v>171</v>
      </c>
      <c r="E5" s="27">
        <v>96.9</v>
      </c>
      <c r="F5" s="18"/>
      <c r="G5" s="18"/>
      <c r="H5" s="18"/>
      <c r="I5" s="18"/>
      <c r="J5" s="18"/>
      <c r="K5" s="18"/>
      <c r="L5" s="18"/>
      <c r="M5" s="18"/>
      <c r="N5" s="18">
        <v>96.9</v>
      </c>
      <c r="O5" s="18">
        <v>95.9</v>
      </c>
      <c r="P5" s="18">
        <v>95</v>
      </c>
      <c r="Q5" s="18">
        <v>94.5</v>
      </c>
      <c r="R5" s="18"/>
      <c r="S5" s="18">
        <v>93.9</v>
      </c>
      <c r="T5" s="18">
        <v>93.9</v>
      </c>
      <c r="U5" s="18">
        <v>93</v>
      </c>
      <c r="V5" s="18">
        <v>93</v>
      </c>
      <c r="W5" s="18">
        <v>93</v>
      </c>
      <c r="X5" s="18">
        <v>93</v>
      </c>
      <c r="Y5" s="18">
        <v>93</v>
      </c>
      <c r="Z5" s="18">
        <v>93</v>
      </c>
      <c r="AA5" s="18">
        <v>93</v>
      </c>
      <c r="AB5" s="18">
        <v>93</v>
      </c>
      <c r="AC5" s="18">
        <v>93</v>
      </c>
      <c r="AD5" s="18">
        <v>93</v>
      </c>
      <c r="AE5" s="18">
        <v>93</v>
      </c>
      <c r="AF5" s="18">
        <v>93</v>
      </c>
      <c r="AG5" s="18"/>
      <c r="AH5" s="18"/>
      <c r="AI5" s="18"/>
      <c r="AJ5" s="18"/>
      <c r="AK5" s="18"/>
      <c r="AL5" s="18"/>
      <c r="AM5" s="18"/>
      <c r="AN5" s="18"/>
      <c r="AO5" s="27">
        <v>93</v>
      </c>
      <c r="AP5" s="27">
        <v>93</v>
      </c>
      <c r="AQ5" s="27">
        <v>93</v>
      </c>
      <c r="AR5" s="27">
        <v>93</v>
      </c>
      <c r="AS5" s="27">
        <v>93</v>
      </c>
      <c r="AT5" s="27">
        <v>93</v>
      </c>
      <c r="AU5" s="27">
        <v>93</v>
      </c>
      <c r="AV5" s="27">
        <v>93</v>
      </c>
      <c r="AW5" s="27">
        <v>93</v>
      </c>
      <c r="AX5" s="27">
        <v>93</v>
      </c>
      <c r="AY5" s="27">
        <v>93</v>
      </c>
      <c r="AZ5" s="27">
        <v>93</v>
      </c>
      <c r="BA5" s="27">
        <v>93</v>
      </c>
      <c r="BB5" s="27">
        <v>93</v>
      </c>
      <c r="BC5" s="27">
        <v>93</v>
      </c>
      <c r="BD5" s="27"/>
      <c r="BE5" s="27"/>
      <c r="BF5" s="27"/>
      <c r="BG5" s="27"/>
      <c r="BH5" s="27"/>
      <c r="BI5" s="27"/>
      <c r="BJ5" s="27"/>
      <c r="BK5" s="27">
        <v>93</v>
      </c>
      <c r="BL5" s="27">
        <v>93</v>
      </c>
      <c r="BM5" s="27">
        <v>93</v>
      </c>
      <c r="BN5" s="27">
        <v>93</v>
      </c>
      <c r="BO5" s="27">
        <v>93</v>
      </c>
      <c r="BP5" s="27">
        <v>93</v>
      </c>
      <c r="BQ5" s="27">
        <v>93</v>
      </c>
      <c r="BR5" s="27">
        <v>93</v>
      </c>
      <c r="BS5" s="27">
        <v>93</v>
      </c>
      <c r="BT5" s="27">
        <v>93</v>
      </c>
      <c r="BU5" s="27">
        <v>93</v>
      </c>
      <c r="BV5" s="27">
        <v>93</v>
      </c>
      <c r="BW5" s="27">
        <v>93</v>
      </c>
      <c r="BX5" s="27">
        <v>93</v>
      </c>
      <c r="BY5" s="27">
        <v>93</v>
      </c>
      <c r="BZ5" s="27">
        <v>93</v>
      </c>
      <c r="CA5" s="27">
        <v>93</v>
      </c>
      <c r="CB5" s="27">
        <v>93</v>
      </c>
      <c r="CC5" s="27">
        <v>93</v>
      </c>
      <c r="CD5" s="27">
        <v>60</v>
      </c>
      <c r="CE5" s="41">
        <f t="shared" si="0"/>
        <v>36.900000000000006</v>
      </c>
      <c r="CF5" s="26">
        <f aca="true" t="shared" si="2" ref="CF5:CF16">E5-CC5</f>
        <v>3.9000000000000057</v>
      </c>
      <c r="CG5" s="41">
        <f t="shared" si="1"/>
        <v>33</v>
      </c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3">
        <f aca="true" t="shared" si="3" ref="DB5:DB12">CF5/CE5</f>
        <v>0.10569105691056924</v>
      </c>
      <c r="DC5" s="29"/>
      <c r="DD5" s="28"/>
      <c r="DE5" s="29" t="s">
        <v>57</v>
      </c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30" t="s">
        <v>58</v>
      </c>
      <c r="DS5" s="30" t="s">
        <v>59</v>
      </c>
      <c r="DT5" s="44">
        <v>40322</v>
      </c>
    </row>
    <row r="6" spans="1:124" ht="12.75" customHeight="1">
      <c r="A6" s="32">
        <v>3</v>
      </c>
      <c r="B6" s="31" t="s">
        <v>308</v>
      </c>
      <c r="C6" s="27">
        <v>25</v>
      </c>
      <c r="D6" s="27">
        <v>172</v>
      </c>
      <c r="E6" s="27">
        <v>106.7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>
        <v>106.7</v>
      </c>
      <c r="BE6" s="27">
        <v>105</v>
      </c>
      <c r="BF6" s="46">
        <v>103.5</v>
      </c>
      <c r="BG6" s="49"/>
      <c r="BH6" s="46">
        <v>101.8</v>
      </c>
      <c r="BI6" s="46">
        <v>100.1</v>
      </c>
      <c r="BJ6" s="46">
        <v>99.7</v>
      </c>
      <c r="BK6" s="27">
        <v>99.7</v>
      </c>
      <c r="BL6" s="46">
        <v>99</v>
      </c>
      <c r="BM6" s="46">
        <v>97.5</v>
      </c>
      <c r="BN6" s="27">
        <v>97.5</v>
      </c>
      <c r="BO6" s="46">
        <v>97.2</v>
      </c>
      <c r="BP6" s="27">
        <v>97.2</v>
      </c>
      <c r="BQ6" s="27">
        <v>97.2</v>
      </c>
      <c r="BR6" s="27">
        <v>97.2</v>
      </c>
      <c r="BS6" s="27">
        <v>97.2</v>
      </c>
      <c r="BT6" s="27">
        <v>97.2</v>
      </c>
      <c r="BU6" s="27">
        <v>97.2</v>
      </c>
      <c r="BV6" s="27">
        <v>97.2</v>
      </c>
      <c r="BW6" s="27">
        <v>97.2</v>
      </c>
      <c r="BX6" s="27">
        <v>97.2</v>
      </c>
      <c r="BY6" s="27">
        <v>97.2</v>
      </c>
      <c r="BZ6" s="27">
        <v>97.2</v>
      </c>
      <c r="CA6" s="27">
        <v>97.2</v>
      </c>
      <c r="CB6" s="27">
        <v>97.2</v>
      </c>
      <c r="CC6" s="27">
        <v>97.2</v>
      </c>
      <c r="CD6" s="27">
        <v>75</v>
      </c>
      <c r="CE6" s="41">
        <f t="shared" si="0"/>
        <v>31.700000000000003</v>
      </c>
      <c r="CF6" s="26">
        <f t="shared" si="2"/>
        <v>9.5</v>
      </c>
      <c r="CG6" s="41">
        <f t="shared" si="1"/>
        <v>22.200000000000003</v>
      </c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3">
        <f t="shared" si="3"/>
        <v>0.29968454258675076</v>
      </c>
      <c r="DC6" s="29"/>
      <c r="DD6" s="28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30"/>
      <c r="DS6" s="30" t="s">
        <v>309</v>
      </c>
      <c r="DT6" s="44">
        <v>40653</v>
      </c>
    </row>
    <row r="7" spans="1:124" ht="13.5" customHeight="1">
      <c r="A7" s="32">
        <v>4</v>
      </c>
      <c r="B7" s="31" t="s">
        <v>368</v>
      </c>
      <c r="C7" s="27">
        <v>27</v>
      </c>
      <c r="D7" s="27">
        <v>178</v>
      </c>
      <c r="E7" s="27">
        <v>117.7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27"/>
      <c r="AP7" s="27"/>
      <c r="AQ7" s="27"/>
      <c r="AR7" s="27"/>
      <c r="AS7" s="27"/>
      <c r="AT7" s="27"/>
      <c r="AU7" s="27"/>
      <c r="AV7" s="27"/>
      <c r="AW7" s="27"/>
      <c r="AX7" s="46"/>
      <c r="AY7" s="27">
        <v>117.7</v>
      </c>
      <c r="AZ7" s="46">
        <v>117.7</v>
      </c>
      <c r="BA7" s="46">
        <v>117.2</v>
      </c>
      <c r="BB7" s="46">
        <v>117</v>
      </c>
      <c r="BC7" s="46">
        <v>116.2</v>
      </c>
      <c r="BD7" s="46">
        <v>114.4</v>
      </c>
      <c r="BE7" s="49"/>
      <c r="BF7" s="46">
        <v>113.6</v>
      </c>
      <c r="BG7" s="49"/>
      <c r="BH7" s="46">
        <v>113.4</v>
      </c>
      <c r="BI7" s="49"/>
      <c r="BJ7" s="49">
        <v>112.8</v>
      </c>
      <c r="BK7" s="54">
        <v>114</v>
      </c>
      <c r="BL7" s="58">
        <v>114</v>
      </c>
      <c r="BM7" s="46">
        <v>113</v>
      </c>
      <c r="BN7" s="46">
        <v>112.5</v>
      </c>
      <c r="BO7" s="58">
        <v>112.5</v>
      </c>
      <c r="BP7" s="46">
        <v>111.2</v>
      </c>
      <c r="BQ7" s="58">
        <v>111.2</v>
      </c>
      <c r="BR7" s="54">
        <v>113.6</v>
      </c>
      <c r="BS7" s="58">
        <v>113.6</v>
      </c>
      <c r="BT7" s="46">
        <v>112.4</v>
      </c>
      <c r="BU7" s="46">
        <v>110.8</v>
      </c>
      <c r="BV7" s="54">
        <v>111.8</v>
      </c>
      <c r="BW7" s="46">
        <v>111.7</v>
      </c>
      <c r="BX7" s="58">
        <v>111.7</v>
      </c>
      <c r="BY7" s="54">
        <v>113.4</v>
      </c>
      <c r="BZ7" s="46">
        <v>112.4</v>
      </c>
      <c r="CA7" s="46">
        <v>111.9</v>
      </c>
      <c r="CB7" s="54">
        <v>112.4</v>
      </c>
      <c r="CC7" s="58">
        <v>112.4</v>
      </c>
      <c r="CD7" s="27">
        <v>85</v>
      </c>
      <c r="CE7" s="41">
        <f t="shared" si="0"/>
        <v>32.7</v>
      </c>
      <c r="CF7" s="26">
        <f t="shared" si="2"/>
        <v>5.299999999999997</v>
      </c>
      <c r="CG7" s="41">
        <f t="shared" si="1"/>
        <v>27.400000000000006</v>
      </c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3">
        <f t="shared" si="3"/>
        <v>0.16207951070336382</v>
      </c>
      <c r="DC7" s="29"/>
      <c r="DD7" s="28"/>
      <c r="DE7" s="47" t="s">
        <v>290</v>
      </c>
      <c r="DF7" s="47" t="s">
        <v>385</v>
      </c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30" t="s">
        <v>291</v>
      </c>
      <c r="DS7" s="30" t="s">
        <v>292</v>
      </c>
      <c r="DT7" s="44"/>
    </row>
    <row r="8" spans="1:124" ht="14.25" customHeight="1">
      <c r="A8" s="32">
        <v>5</v>
      </c>
      <c r="B8" s="31" t="s">
        <v>137</v>
      </c>
      <c r="C8" s="27">
        <v>27</v>
      </c>
      <c r="D8" s="27">
        <v>172</v>
      </c>
      <c r="E8" s="27">
        <v>95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>
        <v>94</v>
      </c>
      <c r="U8" s="18">
        <v>93</v>
      </c>
      <c r="V8" s="18">
        <v>93</v>
      </c>
      <c r="W8" s="18">
        <v>93</v>
      </c>
      <c r="X8" s="18">
        <v>93</v>
      </c>
      <c r="Y8" s="18">
        <v>93</v>
      </c>
      <c r="Z8" s="18">
        <v>93</v>
      </c>
      <c r="AA8" s="18">
        <f>U8+1</f>
        <v>94</v>
      </c>
      <c r="AB8" s="18">
        <v>94</v>
      </c>
      <c r="AC8" s="18">
        <v>95</v>
      </c>
      <c r="AD8" s="18">
        <f>95+1</f>
        <v>96</v>
      </c>
      <c r="AE8" s="18">
        <f>96+1</f>
        <v>97</v>
      </c>
      <c r="AF8" s="18"/>
      <c r="AG8" s="18"/>
      <c r="AH8" s="18"/>
      <c r="AI8" s="18"/>
      <c r="AJ8" s="18"/>
      <c r="AK8" s="18"/>
      <c r="AL8" s="18"/>
      <c r="AM8" s="18"/>
      <c r="AN8" s="18"/>
      <c r="AO8" s="27">
        <v>97</v>
      </c>
      <c r="AP8" s="27">
        <v>97</v>
      </c>
      <c r="AQ8" s="27">
        <v>97</v>
      </c>
      <c r="AR8" s="27">
        <v>97</v>
      </c>
      <c r="AS8" s="27">
        <v>97</v>
      </c>
      <c r="AT8" s="27">
        <v>97</v>
      </c>
      <c r="AU8" s="27">
        <v>97</v>
      </c>
      <c r="AV8" s="27">
        <v>97</v>
      </c>
      <c r="AW8" s="27">
        <v>97</v>
      </c>
      <c r="AX8" s="27">
        <v>97</v>
      </c>
      <c r="AY8" s="27">
        <v>97</v>
      </c>
      <c r="AZ8" s="27">
        <v>97</v>
      </c>
      <c r="BA8" s="27">
        <v>97</v>
      </c>
      <c r="BB8" s="27">
        <v>97</v>
      </c>
      <c r="BC8" s="27">
        <v>97</v>
      </c>
      <c r="BD8" s="27"/>
      <c r="BE8" s="27"/>
      <c r="BF8" s="27"/>
      <c r="BG8" s="27"/>
      <c r="BH8" s="27"/>
      <c r="BI8" s="27"/>
      <c r="BJ8" s="27"/>
      <c r="BK8" s="27">
        <v>97</v>
      </c>
      <c r="BL8" s="27">
        <v>97</v>
      </c>
      <c r="BM8" s="27">
        <v>97</v>
      </c>
      <c r="BN8" s="27">
        <v>97</v>
      </c>
      <c r="BO8" s="27">
        <v>97</v>
      </c>
      <c r="BP8" s="27">
        <v>97</v>
      </c>
      <c r="BQ8" s="27">
        <v>97</v>
      </c>
      <c r="BR8" s="27">
        <v>97</v>
      </c>
      <c r="BS8" s="27">
        <v>97</v>
      </c>
      <c r="BT8" s="27">
        <v>97</v>
      </c>
      <c r="BU8" s="27">
        <v>97</v>
      </c>
      <c r="BV8" s="27">
        <v>97</v>
      </c>
      <c r="BW8" s="27">
        <v>97</v>
      </c>
      <c r="BX8" s="27">
        <v>97</v>
      </c>
      <c r="BY8" s="27">
        <v>97</v>
      </c>
      <c r="BZ8" s="27">
        <v>97</v>
      </c>
      <c r="CA8" s="27">
        <v>97</v>
      </c>
      <c r="CB8" s="27">
        <v>97</v>
      </c>
      <c r="CC8" s="27">
        <v>97</v>
      </c>
      <c r="CD8" s="27">
        <v>70</v>
      </c>
      <c r="CE8" s="41">
        <f t="shared" si="0"/>
        <v>25</v>
      </c>
      <c r="CF8" s="26">
        <f t="shared" si="2"/>
        <v>-2</v>
      </c>
      <c r="CG8" s="41">
        <f t="shared" si="1"/>
        <v>27</v>
      </c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3">
        <f t="shared" si="3"/>
        <v>-0.08</v>
      </c>
      <c r="DC8" s="29">
        <f>E8</f>
        <v>95</v>
      </c>
      <c r="DD8" s="28"/>
      <c r="DE8" s="29" t="s">
        <v>138</v>
      </c>
      <c r="DF8" s="29" t="s">
        <v>138</v>
      </c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30"/>
      <c r="DS8" s="30" t="s">
        <v>139</v>
      </c>
      <c r="DT8" s="44">
        <v>40309</v>
      </c>
    </row>
    <row r="9" spans="1:124" ht="12.75">
      <c r="A9" s="32">
        <v>6</v>
      </c>
      <c r="B9" s="31" t="s">
        <v>49</v>
      </c>
      <c r="C9" s="27">
        <v>22</v>
      </c>
      <c r="D9" s="27">
        <v>170</v>
      </c>
      <c r="E9" s="27">
        <v>99.4</v>
      </c>
      <c r="F9" s="18">
        <v>95</v>
      </c>
      <c r="G9" s="18">
        <v>94.8</v>
      </c>
      <c r="H9" s="18">
        <v>94</v>
      </c>
      <c r="I9" s="18">
        <v>95</v>
      </c>
      <c r="J9" s="18">
        <v>93.4</v>
      </c>
      <c r="K9" s="18">
        <v>92.5</v>
      </c>
      <c r="L9" s="18">
        <v>91.8</v>
      </c>
      <c r="M9" s="18">
        <v>92</v>
      </c>
      <c r="N9" s="18">
        <v>92</v>
      </c>
      <c r="O9" s="18">
        <v>91</v>
      </c>
      <c r="P9" s="18">
        <v>91</v>
      </c>
      <c r="Q9" s="18">
        <v>90.3</v>
      </c>
      <c r="R9" s="18">
        <v>90.4</v>
      </c>
      <c r="S9" s="18">
        <v>89.7</v>
      </c>
      <c r="T9" s="18">
        <v>87.7</v>
      </c>
      <c r="U9" s="18">
        <v>85.5</v>
      </c>
      <c r="V9" s="18">
        <v>85.5</v>
      </c>
      <c r="W9" s="18">
        <v>85.5</v>
      </c>
      <c r="X9" s="18">
        <v>85.5</v>
      </c>
      <c r="Y9" s="18">
        <v>85.5</v>
      </c>
      <c r="Z9" s="18">
        <v>85.5</v>
      </c>
      <c r="AA9" s="18">
        <v>85</v>
      </c>
      <c r="AB9" s="18">
        <v>85</v>
      </c>
      <c r="AC9" s="18">
        <v>85</v>
      </c>
      <c r="AD9" s="18">
        <v>84.5</v>
      </c>
      <c r="AE9" s="18">
        <v>87.8</v>
      </c>
      <c r="AF9" s="18">
        <v>84</v>
      </c>
      <c r="AG9" s="18">
        <v>84</v>
      </c>
      <c r="AH9" s="18">
        <v>83.7</v>
      </c>
      <c r="AI9" s="18">
        <v>84</v>
      </c>
      <c r="AJ9" s="18">
        <v>83.8</v>
      </c>
      <c r="AK9" s="18">
        <v>83.6</v>
      </c>
      <c r="AL9" s="18">
        <v>83.5</v>
      </c>
      <c r="AM9" s="18"/>
      <c r="AN9" s="18"/>
      <c r="AO9" s="27">
        <v>83.5</v>
      </c>
      <c r="AP9" s="27">
        <v>83.5</v>
      </c>
      <c r="AQ9" s="27">
        <v>83.5</v>
      </c>
      <c r="AR9" s="27">
        <v>83.5</v>
      </c>
      <c r="AS9" s="27">
        <v>83.5</v>
      </c>
      <c r="AT9" s="27">
        <v>83.5</v>
      </c>
      <c r="AU9" s="27">
        <v>83.5</v>
      </c>
      <c r="AV9" s="27">
        <v>83.5</v>
      </c>
      <c r="AW9" s="27">
        <v>83.5</v>
      </c>
      <c r="AX9" s="27">
        <v>83.5</v>
      </c>
      <c r="AY9" s="27">
        <v>83.5</v>
      </c>
      <c r="AZ9" s="27">
        <v>83.5</v>
      </c>
      <c r="BA9" s="27">
        <v>83.5</v>
      </c>
      <c r="BB9" s="27">
        <v>83.5</v>
      </c>
      <c r="BC9" s="27">
        <v>83.5</v>
      </c>
      <c r="BD9" s="27"/>
      <c r="BE9" s="27"/>
      <c r="BF9" s="27"/>
      <c r="BG9" s="27"/>
      <c r="BH9" s="27"/>
      <c r="BI9" s="27"/>
      <c r="BJ9" s="27"/>
      <c r="BK9" s="27">
        <v>83.5</v>
      </c>
      <c r="BL9" s="27">
        <v>83.5</v>
      </c>
      <c r="BM9" s="27">
        <v>83.5</v>
      </c>
      <c r="BN9" s="27">
        <v>83.5</v>
      </c>
      <c r="BO9" s="27">
        <v>83.5</v>
      </c>
      <c r="BP9" s="27">
        <v>83.5</v>
      </c>
      <c r="BQ9" s="27">
        <v>83.5</v>
      </c>
      <c r="BR9" s="27">
        <v>83.5</v>
      </c>
      <c r="BS9" s="27">
        <v>83.5</v>
      </c>
      <c r="BT9" s="27">
        <v>83.5</v>
      </c>
      <c r="BU9" s="27">
        <v>83.5</v>
      </c>
      <c r="BV9" s="27">
        <v>83.5</v>
      </c>
      <c r="BW9" s="27">
        <v>83.5</v>
      </c>
      <c r="BX9" s="27">
        <v>83.5</v>
      </c>
      <c r="BY9" s="27">
        <v>83.5</v>
      </c>
      <c r="BZ9" s="27">
        <v>83.5</v>
      </c>
      <c r="CA9" s="27">
        <v>83.5</v>
      </c>
      <c r="CB9" s="27">
        <v>83.5</v>
      </c>
      <c r="CC9" s="27">
        <v>83.5</v>
      </c>
      <c r="CD9" s="27">
        <v>70</v>
      </c>
      <c r="CE9" s="41">
        <f t="shared" si="0"/>
        <v>29.400000000000006</v>
      </c>
      <c r="CF9" s="26">
        <f t="shared" si="2"/>
        <v>15.900000000000006</v>
      </c>
      <c r="CG9" s="41">
        <f t="shared" si="1"/>
        <v>13.5</v>
      </c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3">
        <f t="shared" si="3"/>
        <v>0.5408163265306123</v>
      </c>
      <c r="DC9" s="29">
        <f>E9</f>
        <v>99.4</v>
      </c>
      <c r="DD9" s="28">
        <f>AK9-AJ9</f>
        <v>-0.20000000000000284</v>
      </c>
      <c r="DE9" s="29" t="s">
        <v>50</v>
      </c>
      <c r="DF9" s="29" t="s">
        <v>182</v>
      </c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30" t="s">
        <v>51</v>
      </c>
      <c r="DS9" s="30" t="s">
        <v>52</v>
      </c>
      <c r="DT9" s="44" t="s">
        <v>53</v>
      </c>
    </row>
    <row r="10" spans="1:124" ht="12.75">
      <c r="A10" s="32">
        <v>7</v>
      </c>
      <c r="B10" s="31" t="s">
        <v>81</v>
      </c>
      <c r="C10" s="27">
        <v>28</v>
      </c>
      <c r="D10" s="27">
        <v>153</v>
      </c>
      <c r="E10" s="27">
        <v>67.5</v>
      </c>
      <c r="F10" s="18">
        <v>67.5</v>
      </c>
      <c r="G10" s="18">
        <v>67.5</v>
      </c>
      <c r="H10" s="18">
        <v>67.5</v>
      </c>
      <c r="I10" s="18">
        <v>67.5</v>
      </c>
      <c r="J10" s="18">
        <v>67.5</v>
      </c>
      <c r="K10" s="18">
        <v>67.5</v>
      </c>
      <c r="L10" s="18">
        <v>67.5</v>
      </c>
      <c r="M10" s="18">
        <v>67.5</v>
      </c>
      <c r="N10" s="18">
        <v>67</v>
      </c>
      <c r="O10" s="18">
        <v>65</v>
      </c>
      <c r="P10" s="18">
        <v>65</v>
      </c>
      <c r="Q10" s="18">
        <v>66</v>
      </c>
      <c r="R10" s="18">
        <v>65</v>
      </c>
      <c r="S10" s="18">
        <v>65</v>
      </c>
      <c r="T10" s="18">
        <v>65</v>
      </c>
      <c r="U10" s="18">
        <v>64</v>
      </c>
      <c r="V10" s="18">
        <v>64</v>
      </c>
      <c r="W10" s="18">
        <v>64</v>
      </c>
      <c r="X10" s="18"/>
      <c r="Y10" s="18"/>
      <c r="Z10" s="18">
        <v>67</v>
      </c>
      <c r="AA10" s="18">
        <f>Z10+1</f>
        <v>68</v>
      </c>
      <c r="AB10" s="18">
        <v>69</v>
      </c>
      <c r="AC10" s="18">
        <v>69</v>
      </c>
      <c r="AD10" s="18">
        <v>69</v>
      </c>
      <c r="AE10" s="18">
        <f>AD10+1</f>
        <v>70</v>
      </c>
      <c r="AF10" s="18">
        <v>70</v>
      </c>
      <c r="AG10" s="18"/>
      <c r="AH10" s="18"/>
      <c r="AI10" s="18"/>
      <c r="AJ10" s="18"/>
      <c r="AK10" s="18"/>
      <c r="AL10" s="18">
        <v>70</v>
      </c>
      <c r="AM10" s="18">
        <v>70</v>
      </c>
      <c r="AN10" s="18">
        <v>68</v>
      </c>
      <c r="AO10" s="27">
        <v>68</v>
      </c>
      <c r="AP10" s="27">
        <v>68</v>
      </c>
      <c r="AQ10" s="27">
        <v>68</v>
      </c>
      <c r="AR10" s="27">
        <v>68</v>
      </c>
      <c r="AS10" s="27">
        <v>68</v>
      </c>
      <c r="AT10" s="27">
        <v>68</v>
      </c>
      <c r="AU10" s="27">
        <v>68</v>
      </c>
      <c r="AV10" s="27">
        <v>68</v>
      </c>
      <c r="AW10" s="27">
        <v>68</v>
      </c>
      <c r="AX10" s="27">
        <v>68</v>
      </c>
      <c r="AY10" s="27">
        <v>68</v>
      </c>
      <c r="AZ10" s="27">
        <v>68</v>
      </c>
      <c r="BA10" s="27">
        <v>68</v>
      </c>
      <c r="BB10" s="27">
        <v>68</v>
      </c>
      <c r="BC10" s="27">
        <v>68</v>
      </c>
      <c r="BD10" s="27"/>
      <c r="BE10" s="27"/>
      <c r="BF10" s="27"/>
      <c r="BG10" s="27"/>
      <c r="BH10" s="27"/>
      <c r="BI10" s="27"/>
      <c r="BJ10" s="27"/>
      <c r="BK10" s="27">
        <v>68</v>
      </c>
      <c r="BL10" s="27">
        <v>68</v>
      </c>
      <c r="BM10" s="54">
        <v>70</v>
      </c>
      <c r="BN10" s="27">
        <v>70</v>
      </c>
      <c r="BO10" s="27">
        <v>70</v>
      </c>
      <c r="BP10" s="27">
        <v>70</v>
      </c>
      <c r="BQ10" s="27">
        <v>70</v>
      </c>
      <c r="BR10" s="27">
        <v>70</v>
      </c>
      <c r="BS10" s="27">
        <v>70</v>
      </c>
      <c r="BT10" s="27">
        <v>70</v>
      </c>
      <c r="BU10" s="27">
        <v>70</v>
      </c>
      <c r="BV10" s="27">
        <v>70</v>
      </c>
      <c r="BW10" s="27">
        <v>70</v>
      </c>
      <c r="BX10" s="27">
        <v>70</v>
      </c>
      <c r="BY10" s="27">
        <v>70</v>
      </c>
      <c r="BZ10" s="27">
        <v>70</v>
      </c>
      <c r="CA10" s="27">
        <v>70</v>
      </c>
      <c r="CB10" s="27">
        <v>70</v>
      </c>
      <c r="CC10" s="27">
        <v>70</v>
      </c>
      <c r="CD10" s="27">
        <v>55</v>
      </c>
      <c r="CE10" s="41">
        <f t="shared" si="0"/>
        <v>12.5</v>
      </c>
      <c r="CF10" s="26">
        <f t="shared" si="2"/>
        <v>-2.5</v>
      </c>
      <c r="CG10" s="41">
        <f t="shared" si="1"/>
        <v>15</v>
      </c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3">
        <f t="shared" si="3"/>
        <v>-0.2</v>
      </c>
      <c r="DC10" s="29"/>
      <c r="DD10" s="28"/>
      <c r="DE10" s="29" t="s">
        <v>82</v>
      </c>
      <c r="DF10" s="29" t="s">
        <v>152</v>
      </c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30"/>
      <c r="DS10" s="30" t="s">
        <v>83</v>
      </c>
      <c r="DT10" s="44">
        <v>40304</v>
      </c>
    </row>
    <row r="11" spans="1:124" ht="12.75">
      <c r="A11" s="32">
        <v>8</v>
      </c>
      <c r="B11" s="31" t="s">
        <v>194</v>
      </c>
      <c r="C11" s="27">
        <v>25</v>
      </c>
      <c r="D11" s="27">
        <v>165</v>
      </c>
      <c r="E11" s="27">
        <v>70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>
        <v>70</v>
      </c>
      <c r="AB11" s="18">
        <v>70</v>
      </c>
      <c r="AC11" s="18">
        <v>71</v>
      </c>
      <c r="AD11" s="18">
        <v>69</v>
      </c>
      <c r="AE11" s="18">
        <v>69</v>
      </c>
      <c r="AF11" s="18">
        <v>68.5</v>
      </c>
      <c r="AG11" s="18"/>
      <c r="AH11" s="18"/>
      <c r="AI11" s="18"/>
      <c r="AJ11" s="18"/>
      <c r="AK11" s="18"/>
      <c r="AL11" s="18"/>
      <c r="AM11" s="18"/>
      <c r="AN11" s="18"/>
      <c r="AO11" s="27">
        <v>68.5</v>
      </c>
      <c r="AP11" s="27">
        <v>68.5</v>
      </c>
      <c r="AQ11" s="27">
        <v>68.5</v>
      </c>
      <c r="AR11" s="27">
        <v>68.5</v>
      </c>
      <c r="AS11" s="27">
        <v>68.5</v>
      </c>
      <c r="AT11" s="27">
        <v>68.5</v>
      </c>
      <c r="AU11" s="27">
        <v>68.5</v>
      </c>
      <c r="AV11" s="27">
        <v>68.5</v>
      </c>
      <c r="AW11" s="27">
        <v>68.5</v>
      </c>
      <c r="AX11" s="27">
        <v>68.5</v>
      </c>
      <c r="AY11" s="27">
        <v>68.5</v>
      </c>
      <c r="AZ11" s="27">
        <v>68.5</v>
      </c>
      <c r="BA11" s="27">
        <v>68.5</v>
      </c>
      <c r="BB11" s="27">
        <v>68.5</v>
      </c>
      <c r="BC11" s="27">
        <v>68.5</v>
      </c>
      <c r="BD11" s="27"/>
      <c r="BE11" s="27"/>
      <c r="BF11" s="27"/>
      <c r="BG11" s="27"/>
      <c r="BH11" s="27"/>
      <c r="BI11" s="27"/>
      <c r="BJ11" s="27"/>
      <c r="BK11" s="27">
        <v>68.5</v>
      </c>
      <c r="BL11" s="27">
        <v>68.5</v>
      </c>
      <c r="BM11" s="27">
        <v>68.5</v>
      </c>
      <c r="BN11" s="27">
        <v>68.5</v>
      </c>
      <c r="BO11" s="27">
        <v>68.5</v>
      </c>
      <c r="BP11" s="27">
        <v>68.5</v>
      </c>
      <c r="BQ11" s="27">
        <v>68.5</v>
      </c>
      <c r="BR11" s="27">
        <v>68.5</v>
      </c>
      <c r="BS11" s="27">
        <v>68.5</v>
      </c>
      <c r="BT11" s="27">
        <v>68.5</v>
      </c>
      <c r="BU11" s="27">
        <v>68.5</v>
      </c>
      <c r="BV11" s="27">
        <v>68.5</v>
      </c>
      <c r="BW11" s="27">
        <v>68.5</v>
      </c>
      <c r="BX11" s="27">
        <v>68.5</v>
      </c>
      <c r="BY11" s="27">
        <v>68.5</v>
      </c>
      <c r="BZ11" s="27">
        <v>68.5</v>
      </c>
      <c r="CA11" s="27">
        <v>68.5</v>
      </c>
      <c r="CB11" s="27">
        <v>68.5</v>
      </c>
      <c r="CC11" s="27">
        <v>68.5</v>
      </c>
      <c r="CD11" s="27">
        <v>57</v>
      </c>
      <c r="CE11" s="41">
        <f t="shared" si="0"/>
        <v>13</v>
      </c>
      <c r="CF11" s="26">
        <f t="shared" si="2"/>
        <v>1.5</v>
      </c>
      <c r="CG11" s="41">
        <f t="shared" si="1"/>
        <v>11.5</v>
      </c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3">
        <f t="shared" si="3"/>
        <v>0.11538461538461539</v>
      </c>
      <c r="DC11" s="29"/>
      <c r="DD11" s="28"/>
      <c r="DE11" s="29" t="s">
        <v>203</v>
      </c>
      <c r="DF11" s="29" t="s">
        <v>214</v>
      </c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30" t="s">
        <v>195</v>
      </c>
      <c r="DS11" s="30" t="s">
        <v>196</v>
      </c>
      <c r="DT11" s="44">
        <v>40415</v>
      </c>
    </row>
    <row r="12" spans="1:124" ht="12.75">
      <c r="A12" s="32">
        <v>9</v>
      </c>
      <c r="B12" s="31" t="s">
        <v>281</v>
      </c>
      <c r="C12" s="27">
        <v>27</v>
      </c>
      <c r="D12" s="27">
        <v>177</v>
      </c>
      <c r="E12" s="27">
        <v>96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27"/>
      <c r="AP12" s="27"/>
      <c r="AQ12" s="27"/>
      <c r="AR12" s="27"/>
      <c r="AS12" s="27"/>
      <c r="AT12" s="27"/>
      <c r="AU12" s="27"/>
      <c r="AV12" s="27">
        <v>96</v>
      </c>
      <c r="AW12" s="27">
        <v>96</v>
      </c>
      <c r="AX12" s="46">
        <v>96</v>
      </c>
      <c r="AY12" s="27">
        <v>96</v>
      </c>
      <c r="AZ12" s="46">
        <v>95.5</v>
      </c>
      <c r="BA12" s="27">
        <v>95.5</v>
      </c>
      <c r="BB12" s="27">
        <v>95.5</v>
      </c>
      <c r="BC12" s="27">
        <v>95.5</v>
      </c>
      <c r="BD12" s="27"/>
      <c r="BE12" s="27"/>
      <c r="BF12" s="27"/>
      <c r="BG12" s="27"/>
      <c r="BH12" s="27"/>
      <c r="BI12" s="27"/>
      <c r="BJ12" s="27"/>
      <c r="BK12" s="27">
        <v>95.5</v>
      </c>
      <c r="BL12" s="27">
        <v>95.5</v>
      </c>
      <c r="BM12" s="27">
        <v>95.5</v>
      </c>
      <c r="BN12" s="27">
        <v>95.5</v>
      </c>
      <c r="BO12" s="27">
        <v>95.5</v>
      </c>
      <c r="BP12" s="27">
        <v>95.5</v>
      </c>
      <c r="BQ12" s="27">
        <v>95.5</v>
      </c>
      <c r="BR12" s="27">
        <v>95.5</v>
      </c>
      <c r="BS12" s="27">
        <v>95.5</v>
      </c>
      <c r="BT12" s="27">
        <v>95.5</v>
      </c>
      <c r="BU12" s="27">
        <v>95.5</v>
      </c>
      <c r="BV12" s="27">
        <v>95.5</v>
      </c>
      <c r="BW12" s="27">
        <v>95.5</v>
      </c>
      <c r="BX12" s="27">
        <v>95.5</v>
      </c>
      <c r="BY12" s="27">
        <v>95.5</v>
      </c>
      <c r="BZ12" s="27">
        <v>95.5</v>
      </c>
      <c r="CA12" s="27">
        <v>95.5</v>
      </c>
      <c r="CB12" s="27">
        <v>95.5</v>
      </c>
      <c r="CC12" s="27">
        <v>95.5</v>
      </c>
      <c r="CD12" s="27">
        <v>85</v>
      </c>
      <c r="CE12" s="41">
        <f t="shared" si="0"/>
        <v>11</v>
      </c>
      <c r="CF12" s="26">
        <f t="shared" si="2"/>
        <v>0.5</v>
      </c>
      <c r="CG12" s="41">
        <f t="shared" si="1"/>
        <v>10.5</v>
      </c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3">
        <f t="shared" si="3"/>
        <v>0.045454545454545456</v>
      </c>
      <c r="DC12" s="29"/>
      <c r="DD12" s="28"/>
      <c r="DE12" s="29" t="s">
        <v>282</v>
      </c>
      <c r="DF12" s="29" t="s">
        <v>289</v>
      </c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30" t="s">
        <v>284</v>
      </c>
      <c r="DS12" s="30" t="s">
        <v>283</v>
      </c>
      <c r="DT12" s="44">
        <v>40602</v>
      </c>
    </row>
    <row r="13" spans="1:124" ht="12.75">
      <c r="A13" s="32">
        <v>10</v>
      </c>
      <c r="B13" s="31" t="s">
        <v>346</v>
      </c>
      <c r="C13" s="27">
        <v>30</v>
      </c>
      <c r="D13" s="27">
        <v>168</v>
      </c>
      <c r="E13" s="27">
        <v>77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27"/>
      <c r="AP13" s="27"/>
      <c r="AQ13" s="27"/>
      <c r="AR13" s="27"/>
      <c r="AS13" s="27"/>
      <c r="AT13" s="27"/>
      <c r="AU13" s="27"/>
      <c r="AV13" s="27"/>
      <c r="AW13" s="27"/>
      <c r="AX13" s="46"/>
      <c r="AY13" s="27"/>
      <c r="AZ13" s="46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58">
        <v>77</v>
      </c>
      <c r="BL13" s="27">
        <v>77</v>
      </c>
      <c r="BM13" s="27">
        <v>77</v>
      </c>
      <c r="BN13" s="27">
        <v>77</v>
      </c>
      <c r="BO13" s="27">
        <v>77</v>
      </c>
      <c r="BP13" s="27">
        <v>77</v>
      </c>
      <c r="BQ13" s="27">
        <v>77</v>
      </c>
      <c r="BR13" s="27">
        <v>77</v>
      </c>
      <c r="BS13" s="27">
        <v>77</v>
      </c>
      <c r="BT13" s="27">
        <v>77</v>
      </c>
      <c r="BU13" s="27">
        <v>77</v>
      </c>
      <c r="BV13" s="27">
        <v>77</v>
      </c>
      <c r="BW13" s="27">
        <v>77</v>
      </c>
      <c r="BX13" s="27">
        <v>77</v>
      </c>
      <c r="BY13" s="27">
        <v>77</v>
      </c>
      <c r="BZ13" s="27">
        <v>77</v>
      </c>
      <c r="CA13" s="27">
        <v>77</v>
      </c>
      <c r="CB13" s="27">
        <v>77</v>
      </c>
      <c r="CC13" s="27">
        <v>77</v>
      </c>
      <c r="CD13" s="27">
        <v>60</v>
      </c>
      <c r="CE13" s="41">
        <f t="shared" si="0"/>
        <v>17</v>
      </c>
      <c r="CF13" s="26">
        <f t="shared" si="2"/>
        <v>0</v>
      </c>
      <c r="CG13" s="41">
        <f t="shared" si="1"/>
        <v>17</v>
      </c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3">
        <f>CF13/CE13</f>
        <v>0</v>
      </c>
      <c r="DC13" s="29"/>
      <c r="DD13" s="28"/>
      <c r="DE13" s="29" t="s">
        <v>339</v>
      </c>
      <c r="DF13" s="29" t="s">
        <v>339</v>
      </c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30" t="s">
        <v>340</v>
      </c>
      <c r="DS13" s="30" t="s">
        <v>341</v>
      </c>
      <c r="DT13" s="44">
        <v>40700</v>
      </c>
    </row>
    <row r="14" spans="1:124" ht="12.75">
      <c r="A14" s="32">
        <v>11</v>
      </c>
      <c r="B14" s="31" t="s">
        <v>342</v>
      </c>
      <c r="C14" s="27">
        <v>32</v>
      </c>
      <c r="D14" s="27">
        <v>167</v>
      </c>
      <c r="E14" s="27">
        <v>75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27"/>
      <c r="AP14" s="27"/>
      <c r="AQ14" s="27"/>
      <c r="AR14" s="27"/>
      <c r="AS14" s="27"/>
      <c r="AT14" s="27"/>
      <c r="AU14" s="27"/>
      <c r="AV14" s="27"/>
      <c r="AW14" s="27"/>
      <c r="AX14" s="46"/>
      <c r="AY14" s="27"/>
      <c r="AZ14" s="46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46">
        <v>73</v>
      </c>
      <c r="BL14" s="27">
        <v>73</v>
      </c>
      <c r="BM14" s="27">
        <v>73</v>
      </c>
      <c r="BN14" s="27">
        <v>73</v>
      </c>
      <c r="BO14" s="27">
        <v>73</v>
      </c>
      <c r="BP14" s="27">
        <v>73</v>
      </c>
      <c r="BQ14" s="27">
        <v>73</v>
      </c>
      <c r="BR14" s="27">
        <v>73</v>
      </c>
      <c r="BS14" s="27">
        <v>73</v>
      </c>
      <c r="BT14" s="27">
        <v>73</v>
      </c>
      <c r="BU14" s="27">
        <v>73</v>
      </c>
      <c r="BV14" s="27">
        <v>73</v>
      </c>
      <c r="BW14" s="27">
        <v>73</v>
      </c>
      <c r="BX14" s="27">
        <v>73</v>
      </c>
      <c r="BY14" s="27">
        <v>73</v>
      </c>
      <c r="BZ14" s="27">
        <v>73</v>
      </c>
      <c r="CA14" s="27">
        <v>73</v>
      </c>
      <c r="CB14" s="27">
        <v>73</v>
      </c>
      <c r="CC14" s="27">
        <v>73</v>
      </c>
      <c r="CD14" s="27">
        <v>59</v>
      </c>
      <c r="CE14" s="41">
        <f t="shared" si="0"/>
        <v>16</v>
      </c>
      <c r="CF14" s="26">
        <f t="shared" si="2"/>
        <v>2</v>
      </c>
      <c r="CG14" s="41">
        <f t="shared" si="1"/>
        <v>14</v>
      </c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3">
        <f>CF14/CE14</f>
        <v>0.125</v>
      </c>
      <c r="DC14" s="29"/>
      <c r="DD14" s="28"/>
      <c r="DE14" s="29" t="s">
        <v>343</v>
      </c>
      <c r="DF14" s="29" t="s">
        <v>343</v>
      </c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30" t="s">
        <v>344</v>
      </c>
      <c r="DS14" s="30" t="s">
        <v>345</v>
      </c>
      <c r="DT14" s="44">
        <v>40697</v>
      </c>
    </row>
    <row r="15" spans="1:124" ht="12.75">
      <c r="A15" s="32">
        <v>12</v>
      </c>
      <c r="B15" s="31" t="s">
        <v>365</v>
      </c>
      <c r="C15" s="27">
        <v>40</v>
      </c>
      <c r="D15" s="27">
        <v>170</v>
      </c>
      <c r="E15" s="27">
        <v>95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27"/>
      <c r="AP15" s="27"/>
      <c r="AQ15" s="27"/>
      <c r="AR15" s="27"/>
      <c r="AS15" s="27"/>
      <c r="AT15" s="27"/>
      <c r="AU15" s="27"/>
      <c r="AV15" s="27"/>
      <c r="AW15" s="27"/>
      <c r="AX15" s="46"/>
      <c r="AY15" s="27"/>
      <c r="AZ15" s="46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46"/>
      <c r="BL15" s="27"/>
      <c r="BM15" s="27"/>
      <c r="BN15" s="27"/>
      <c r="BO15" s="27">
        <v>95</v>
      </c>
      <c r="BP15" s="46">
        <v>90</v>
      </c>
      <c r="BQ15" s="46">
        <v>89</v>
      </c>
      <c r="BR15" s="58">
        <v>89</v>
      </c>
      <c r="BS15" s="46">
        <v>87</v>
      </c>
      <c r="BT15" s="27">
        <v>87</v>
      </c>
      <c r="BU15" s="27">
        <v>87</v>
      </c>
      <c r="BV15" s="27">
        <v>87</v>
      </c>
      <c r="BW15" s="27">
        <v>87</v>
      </c>
      <c r="BX15" s="27">
        <v>87</v>
      </c>
      <c r="BY15" s="27">
        <v>87</v>
      </c>
      <c r="BZ15" s="27">
        <v>87</v>
      </c>
      <c r="CA15" s="27">
        <v>87</v>
      </c>
      <c r="CB15" s="27">
        <v>87</v>
      </c>
      <c r="CC15" s="27">
        <v>87</v>
      </c>
      <c r="CD15" s="27">
        <v>65</v>
      </c>
      <c r="CE15" s="41">
        <f t="shared" si="0"/>
        <v>30</v>
      </c>
      <c r="CF15" s="26">
        <f t="shared" si="2"/>
        <v>8</v>
      </c>
      <c r="CG15" s="41">
        <f t="shared" si="1"/>
        <v>22</v>
      </c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3">
        <f>CF15/CE15</f>
        <v>0.26666666666666666</v>
      </c>
      <c r="DC15" s="29"/>
      <c r="DD15" s="28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30" t="s">
        <v>366</v>
      </c>
      <c r="DS15" s="30" t="s">
        <v>367</v>
      </c>
      <c r="DT15" s="44">
        <v>40731</v>
      </c>
    </row>
    <row r="16" spans="1:124" ht="12.75">
      <c r="A16" s="32">
        <v>13</v>
      </c>
      <c r="B16" s="31" t="s">
        <v>378</v>
      </c>
      <c r="C16" s="27">
        <v>26</v>
      </c>
      <c r="D16" s="27">
        <v>172</v>
      </c>
      <c r="E16" s="27">
        <v>79.1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58">
        <v>79.1</v>
      </c>
      <c r="BS16" s="46">
        <v>78.6</v>
      </c>
      <c r="BT16" s="46">
        <v>78.3</v>
      </c>
      <c r="BU16" s="27">
        <v>78.3</v>
      </c>
      <c r="BV16" s="46">
        <v>77.8</v>
      </c>
      <c r="BW16" s="46">
        <v>77.2</v>
      </c>
      <c r="BX16" s="27">
        <v>77.2</v>
      </c>
      <c r="BY16" s="27">
        <v>77.2</v>
      </c>
      <c r="BZ16" s="46">
        <v>77</v>
      </c>
      <c r="CA16" s="27">
        <v>77</v>
      </c>
      <c r="CB16" s="27">
        <v>77</v>
      </c>
      <c r="CC16" s="27">
        <v>77</v>
      </c>
      <c r="CD16" s="27">
        <v>64</v>
      </c>
      <c r="CE16" s="41">
        <f t="shared" si="0"/>
        <v>15.099999999999994</v>
      </c>
      <c r="CF16" s="26">
        <f t="shared" si="2"/>
        <v>2.0999999999999943</v>
      </c>
      <c r="CG16" s="41">
        <f t="shared" si="1"/>
        <v>13</v>
      </c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3">
        <f>CF16/CE16</f>
        <v>0.1390728476821189</v>
      </c>
      <c r="DC16" s="29"/>
      <c r="DD16" s="28"/>
      <c r="DE16" s="29" t="s">
        <v>380</v>
      </c>
      <c r="DF16" s="29" t="s">
        <v>398</v>
      </c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30" t="s">
        <v>381</v>
      </c>
      <c r="DS16" s="30" t="s">
        <v>382</v>
      </c>
      <c r="DT16" s="44">
        <v>40749</v>
      </c>
    </row>
    <row r="17" spans="1:124" ht="18.75">
      <c r="A17" s="70" t="s">
        <v>253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2"/>
    </row>
    <row r="18" spans="1:124" ht="15.75" customHeight="1">
      <c r="A18" s="61">
        <v>14</v>
      </c>
      <c r="B18" s="55" t="s">
        <v>322</v>
      </c>
      <c r="C18" s="49">
        <v>22</v>
      </c>
      <c r="D18" s="49">
        <v>176</v>
      </c>
      <c r="E18" s="49">
        <v>64</v>
      </c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6">
        <v>62</v>
      </c>
      <c r="BI18" s="49"/>
      <c r="BJ18" s="49"/>
      <c r="BK18" s="46">
        <v>62</v>
      </c>
      <c r="BL18" s="46">
        <v>60</v>
      </c>
      <c r="BM18" s="27">
        <v>60</v>
      </c>
      <c r="BN18" s="27">
        <v>60</v>
      </c>
      <c r="BO18" s="27">
        <v>60</v>
      </c>
      <c r="BP18" s="27">
        <v>60</v>
      </c>
      <c r="BQ18" s="46">
        <v>59</v>
      </c>
      <c r="BR18" s="27">
        <v>59</v>
      </c>
      <c r="BS18" s="58">
        <v>59</v>
      </c>
      <c r="BT18" s="27">
        <v>59</v>
      </c>
      <c r="BU18" s="27">
        <v>59</v>
      </c>
      <c r="BV18" s="27">
        <v>59</v>
      </c>
      <c r="BW18" s="27">
        <v>59</v>
      </c>
      <c r="BX18" s="27">
        <v>59</v>
      </c>
      <c r="BY18" s="27">
        <v>59</v>
      </c>
      <c r="BZ18" s="27">
        <v>59</v>
      </c>
      <c r="CA18" s="27">
        <v>59</v>
      </c>
      <c r="CB18" s="27">
        <v>59</v>
      </c>
      <c r="CC18" s="27">
        <v>59</v>
      </c>
      <c r="CD18" s="49">
        <v>55</v>
      </c>
      <c r="CE18" s="41">
        <f aca="true" t="shared" si="4" ref="CE18:CE31">E18-CD18</f>
        <v>9</v>
      </c>
      <c r="CF18" s="26">
        <f>E18-CC18</f>
        <v>5</v>
      </c>
      <c r="CG18" s="41">
        <f aca="true" t="shared" si="5" ref="CG18:CG31">CC18-CD18</f>
        <v>4</v>
      </c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43">
        <f>CF18/CE18</f>
        <v>0.5555555555555556</v>
      </c>
      <c r="DC18" s="56"/>
      <c r="DD18" s="56"/>
      <c r="DE18" s="62" t="s">
        <v>323</v>
      </c>
      <c r="DF18" s="62" t="s">
        <v>377</v>
      </c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 t="s">
        <v>325</v>
      </c>
      <c r="DS18" s="62" t="s">
        <v>324</v>
      </c>
      <c r="DT18" s="62" t="s">
        <v>321</v>
      </c>
    </row>
    <row r="19" spans="1:124" ht="12.75">
      <c r="A19" s="32">
        <v>15</v>
      </c>
      <c r="B19" s="31" t="s">
        <v>148</v>
      </c>
      <c r="C19" s="27">
        <v>21</v>
      </c>
      <c r="D19" s="27">
        <v>164</v>
      </c>
      <c r="E19" s="27">
        <v>62.1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>
        <v>62.1</v>
      </c>
      <c r="Q19" s="18">
        <v>61.1</v>
      </c>
      <c r="R19" s="18"/>
      <c r="S19" s="18">
        <v>60.4</v>
      </c>
      <c r="T19" s="18">
        <v>60.4</v>
      </c>
      <c r="U19" s="18">
        <v>60.4</v>
      </c>
      <c r="V19" s="18">
        <v>60.7</v>
      </c>
      <c r="W19" s="18">
        <v>60.7</v>
      </c>
      <c r="X19" s="18">
        <v>60.07</v>
      </c>
      <c r="Y19" s="18">
        <v>60.7</v>
      </c>
      <c r="Z19" s="18">
        <v>60.7</v>
      </c>
      <c r="AA19" s="18">
        <f>V19+1</f>
        <v>61.7</v>
      </c>
      <c r="AB19" s="18">
        <v>61.7</v>
      </c>
      <c r="AC19" s="18">
        <v>62.7</v>
      </c>
      <c r="AD19" s="18">
        <f>62.7+1</f>
        <v>63.7</v>
      </c>
      <c r="AE19" s="18">
        <f>63.7+1</f>
        <v>64.7</v>
      </c>
      <c r="AF19" s="18"/>
      <c r="AG19" s="18"/>
      <c r="AH19" s="18"/>
      <c r="AI19" s="18"/>
      <c r="AJ19" s="18"/>
      <c r="AK19" s="18"/>
      <c r="AL19" s="18"/>
      <c r="AM19" s="18"/>
      <c r="AN19" s="18"/>
      <c r="AO19" s="27">
        <v>64.7</v>
      </c>
      <c r="AP19" s="27">
        <v>64.7</v>
      </c>
      <c r="AQ19" s="27">
        <v>64.7</v>
      </c>
      <c r="AR19" s="27">
        <v>64.7</v>
      </c>
      <c r="AS19" s="27">
        <v>64.7</v>
      </c>
      <c r="AT19" s="27">
        <v>64.7</v>
      </c>
      <c r="AU19" s="27">
        <v>64.7</v>
      </c>
      <c r="AV19" s="27">
        <v>64.7</v>
      </c>
      <c r="AW19" s="27">
        <v>64.7</v>
      </c>
      <c r="AX19" s="27">
        <v>64.7</v>
      </c>
      <c r="AY19" s="27">
        <v>64.7</v>
      </c>
      <c r="AZ19" s="27">
        <v>64.7</v>
      </c>
      <c r="BA19" s="27">
        <v>64.7</v>
      </c>
      <c r="BB19" s="27">
        <v>64.7</v>
      </c>
      <c r="BC19" s="27">
        <v>64.7</v>
      </c>
      <c r="BD19" s="27"/>
      <c r="BE19" s="27"/>
      <c r="BF19" s="27"/>
      <c r="BG19" s="27"/>
      <c r="BH19" s="27"/>
      <c r="BI19" s="27"/>
      <c r="BJ19" s="27"/>
      <c r="BK19" s="27">
        <v>64.7</v>
      </c>
      <c r="BL19" s="27">
        <v>64.7</v>
      </c>
      <c r="BM19" s="27">
        <v>64.7</v>
      </c>
      <c r="BN19" s="27">
        <v>64.7</v>
      </c>
      <c r="BO19" s="27">
        <v>64.7</v>
      </c>
      <c r="BP19" s="27">
        <v>64.7</v>
      </c>
      <c r="BQ19" s="27">
        <v>64.7</v>
      </c>
      <c r="BR19" s="27">
        <v>64.7</v>
      </c>
      <c r="BS19" s="27">
        <v>64.7</v>
      </c>
      <c r="BT19" s="27">
        <v>64.7</v>
      </c>
      <c r="BU19" s="27">
        <v>64.7</v>
      </c>
      <c r="BV19" s="27">
        <v>64.7</v>
      </c>
      <c r="BW19" s="27">
        <v>64.7</v>
      </c>
      <c r="BX19" s="27">
        <v>64.7</v>
      </c>
      <c r="BY19" s="27">
        <v>64.7</v>
      </c>
      <c r="BZ19" s="27">
        <v>64.7</v>
      </c>
      <c r="CA19" s="27">
        <v>64.7</v>
      </c>
      <c r="CB19" s="27">
        <v>64.7</v>
      </c>
      <c r="CC19" s="27">
        <v>64.7</v>
      </c>
      <c r="CD19" s="27">
        <v>55</v>
      </c>
      <c r="CE19" s="41">
        <f t="shared" si="4"/>
        <v>7.100000000000001</v>
      </c>
      <c r="CF19" s="26">
        <f aca="true" t="shared" si="6" ref="CF19:CF29">E19-CC19</f>
        <v>-2.6000000000000014</v>
      </c>
      <c r="CG19" s="41">
        <f t="shared" si="5"/>
        <v>9.700000000000003</v>
      </c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3">
        <f aca="true" t="shared" si="7" ref="DB19:DB26">CF19/CE19</f>
        <v>-0.36619718309859167</v>
      </c>
      <c r="DC19" s="29"/>
      <c r="DD19" s="28"/>
      <c r="DE19" s="29" t="s">
        <v>175</v>
      </c>
      <c r="DF19" s="29" t="s">
        <v>164</v>
      </c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30" t="s">
        <v>149</v>
      </c>
      <c r="DS19" s="30" t="s">
        <v>150</v>
      </c>
      <c r="DT19" s="44">
        <v>40337</v>
      </c>
    </row>
    <row r="20" spans="1:124" ht="12.75">
      <c r="A20" s="61">
        <v>16</v>
      </c>
      <c r="B20" s="31" t="s">
        <v>168</v>
      </c>
      <c r="C20" s="27">
        <v>23</v>
      </c>
      <c r="D20" s="27">
        <v>165</v>
      </c>
      <c r="E20" s="27">
        <v>64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>
        <v>64</v>
      </c>
      <c r="V20" s="18">
        <v>64</v>
      </c>
      <c r="W20" s="18">
        <v>64</v>
      </c>
      <c r="X20" s="18">
        <v>62.6</v>
      </c>
      <c r="Y20" s="18">
        <v>62.6</v>
      </c>
      <c r="Z20" s="18">
        <v>62.6</v>
      </c>
      <c r="AA20" s="18">
        <f>X20+1</f>
        <v>63.6</v>
      </c>
      <c r="AB20" s="18">
        <v>63.6</v>
      </c>
      <c r="AC20" s="18">
        <v>64</v>
      </c>
      <c r="AD20" s="18">
        <f>64+1</f>
        <v>65</v>
      </c>
      <c r="AE20" s="18">
        <f>65+1</f>
        <v>66</v>
      </c>
      <c r="AF20" s="18"/>
      <c r="AG20" s="18"/>
      <c r="AH20" s="18"/>
      <c r="AI20" s="18"/>
      <c r="AJ20" s="18"/>
      <c r="AK20" s="18"/>
      <c r="AL20" s="18"/>
      <c r="AM20" s="18"/>
      <c r="AN20" s="18"/>
      <c r="AO20" s="27">
        <f aca="true" t="shared" si="8" ref="AO20:AV20">65+1</f>
        <v>66</v>
      </c>
      <c r="AP20" s="27">
        <f t="shared" si="8"/>
        <v>66</v>
      </c>
      <c r="AQ20" s="27">
        <f t="shared" si="8"/>
        <v>66</v>
      </c>
      <c r="AR20" s="27">
        <f t="shared" si="8"/>
        <v>66</v>
      </c>
      <c r="AS20" s="27">
        <f t="shared" si="8"/>
        <v>66</v>
      </c>
      <c r="AT20" s="27">
        <f t="shared" si="8"/>
        <v>66</v>
      </c>
      <c r="AU20" s="27">
        <f t="shared" si="8"/>
        <v>66</v>
      </c>
      <c r="AV20" s="27">
        <f t="shared" si="8"/>
        <v>66</v>
      </c>
      <c r="AW20" s="27">
        <v>66</v>
      </c>
      <c r="AX20" s="27">
        <v>66</v>
      </c>
      <c r="AY20" s="27">
        <v>66</v>
      </c>
      <c r="AZ20" s="27">
        <v>66</v>
      </c>
      <c r="BA20" s="27">
        <v>66</v>
      </c>
      <c r="BB20" s="27">
        <v>66</v>
      </c>
      <c r="BC20" s="27">
        <v>66</v>
      </c>
      <c r="BD20" s="27"/>
      <c r="BE20" s="27"/>
      <c r="BF20" s="27"/>
      <c r="BG20" s="27"/>
      <c r="BH20" s="27"/>
      <c r="BI20" s="27"/>
      <c r="BJ20" s="27"/>
      <c r="BK20" s="27">
        <v>66</v>
      </c>
      <c r="BL20" s="27">
        <v>66</v>
      </c>
      <c r="BM20" s="27">
        <v>66</v>
      </c>
      <c r="BN20" s="27">
        <v>66</v>
      </c>
      <c r="BO20" s="27">
        <v>66</v>
      </c>
      <c r="BP20" s="27">
        <v>66</v>
      </c>
      <c r="BQ20" s="27">
        <v>66</v>
      </c>
      <c r="BR20" s="27">
        <v>66</v>
      </c>
      <c r="BS20" s="27">
        <v>66</v>
      </c>
      <c r="BT20" s="27">
        <v>66</v>
      </c>
      <c r="BU20" s="27">
        <v>66</v>
      </c>
      <c r="BV20" s="27">
        <v>66</v>
      </c>
      <c r="BW20" s="27">
        <v>66</v>
      </c>
      <c r="BX20" s="27">
        <v>66</v>
      </c>
      <c r="BY20" s="27">
        <v>66</v>
      </c>
      <c r="BZ20" s="27">
        <v>66</v>
      </c>
      <c r="CA20" s="27">
        <v>66</v>
      </c>
      <c r="CB20" s="27">
        <v>66</v>
      </c>
      <c r="CC20" s="27">
        <v>66</v>
      </c>
      <c r="CD20" s="27">
        <v>57</v>
      </c>
      <c r="CE20" s="41">
        <f t="shared" si="4"/>
        <v>7</v>
      </c>
      <c r="CF20" s="26">
        <f t="shared" si="6"/>
        <v>-2</v>
      </c>
      <c r="CG20" s="41">
        <f t="shared" si="5"/>
        <v>9</v>
      </c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3">
        <f t="shared" si="7"/>
        <v>-0.2857142857142857</v>
      </c>
      <c r="DC20" s="29"/>
      <c r="DD20" s="28"/>
      <c r="DE20" s="29" t="s">
        <v>171</v>
      </c>
      <c r="DF20" s="29" t="s">
        <v>171</v>
      </c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30" t="s">
        <v>169</v>
      </c>
      <c r="DS20" s="30" t="s">
        <v>170</v>
      </c>
      <c r="DT20" s="44">
        <v>40371</v>
      </c>
    </row>
    <row r="21" spans="1:124" ht="12.75">
      <c r="A21" s="32">
        <v>17</v>
      </c>
      <c r="B21" s="31" t="s">
        <v>136</v>
      </c>
      <c r="C21" s="27">
        <v>36</v>
      </c>
      <c r="D21" s="27">
        <v>163</v>
      </c>
      <c r="E21" s="27">
        <v>65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>
        <v>65</v>
      </c>
      <c r="R21" s="18">
        <v>63</v>
      </c>
      <c r="S21" s="18">
        <v>63</v>
      </c>
      <c r="T21" s="18">
        <v>63</v>
      </c>
      <c r="U21" s="18">
        <v>61.5</v>
      </c>
      <c r="V21" s="18">
        <v>62.5</v>
      </c>
      <c r="W21" s="18">
        <v>62.5</v>
      </c>
      <c r="X21" s="18">
        <v>62.5</v>
      </c>
      <c r="Y21" s="18">
        <v>62.5</v>
      </c>
      <c r="Z21" s="18">
        <v>62.5</v>
      </c>
      <c r="AA21" s="18">
        <f>V21+1</f>
        <v>63.5</v>
      </c>
      <c r="AB21" s="18">
        <v>63.5</v>
      </c>
      <c r="AC21" s="18">
        <v>64.5</v>
      </c>
      <c r="AD21" s="18">
        <f>AC21+1</f>
        <v>65.5</v>
      </c>
      <c r="AE21" s="18">
        <f>AD21+1</f>
        <v>66.5</v>
      </c>
      <c r="AF21" s="18"/>
      <c r="AG21" s="18"/>
      <c r="AH21" s="18"/>
      <c r="AI21" s="18"/>
      <c r="AJ21" s="18"/>
      <c r="AK21" s="18"/>
      <c r="AL21" s="18"/>
      <c r="AM21" s="18"/>
      <c r="AN21" s="18"/>
      <c r="AO21" s="27">
        <v>66.5</v>
      </c>
      <c r="AP21" s="27">
        <v>66.5</v>
      </c>
      <c r="AQ21" s="27">
        <v>66.5</v>
      </c>
      <c r="AR21" s="27">
        <v>66.5</v>
      </c>
      <c r="AS21" s="27">
        <v>66.5</v>
      </c>
      <c r="AT21" s="27">
        <v>66.5</v>
      </c>
      <c r="AU21" s="27">
        <v>66.5</v>
      </c>
      <c r="AV21" s="27">
        <v>66.5</v>
      </c>
      <c r="AW21" s="27">
        <v>66.5</v>
      </c>
      <c r="AX21" s="27">
        <v>66.5</v>
      </c>
      <c r="AY21" s="27">
        <v>66.5</v>
      </c>
      <c r="AZ21" s="27">
        <v>66.5</v>
      </c>
      <c r="BA21" s="27">
        <v>66.5</v>
      </c>
      <c r="BB21" s="27">
        <v>66.5</v>
      </c>
      <c r="BC21" s="27">
        <v>66.5</v>
      </c>
      <c r="BD21" s="27"/>
      <c r="BE21" s="27"/>
      <c r="BF21" s="27"/>
      <c r="BG21" s="27"/>
      <c r="BH21" s="27"/>
      <c r="BI21" s="27"/>
      <c r="BJ21" s="27"/>
      <c r="BK21" s="27">
        <v>66.5</v>
      </c>
      <c r="BL21" s="27">
        <v>66.5</v>
      </c>
      <c r="BM21" s="27">
        <v>66.5</v>
      </c>
      <c r="BN21" s="27">
        <v>66.5</v>
      </c>
      <c r="BO21" s="27">
        <v>66.5</v>
      </c>
      <c r="BP21" s="27">
        <v>66.5</v>
      </c>
      <c r="BQ21" s="27">
        <v>66.5</v>
      </c>
      <c r="BR21" s="27">
        <v>66.5</v>
      </c>
      <c r="BS21" s="27">
        <v>66.5</v>
      </c>
      <c r="BT21" s="27">
        <v>66.5</v>
      </c>
      <c r="BU21" s="27">
        <v>66.5</v>
      </c>
      <c r="BV21" s="27">
        <v>66.5</v>
      </c>
      <c r="BW21" s="27">
        <v>66.5</v>
      </c>
      <c r="BX21" s="27">
        <v>66.5</v>
      </c>
      <c r="BY21" s="27">
        <v>66.5</v>
      </c>
      <c r="BZ21" s="27">
        <v>66.5</v>
      </c>
      <c r="CA21" s="27">
        <v>66.5</v>
      </c>
      <c r="CB21" s="27">
        <v>66.5</v>
      </c>
      <c r="CC21" s="27">
        <v>66.5</v>
      </c>
      <c r="CD21" s="27">
        <v>58</v>
      </c>
      <c r="CE21" s="41">
        <f t="shared" si="4"/>
        <v>7</v>
      </c>
      <c r="CF21" s="26">
        <f t="shared" si="6"/>
        <v>-1.5</v>
      </c>
      <c r="CG21" s="41">
        <f t="shared" si="5"/>
        <v>8.5</v>
      </c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3">
        <f t="shared" si="7"/>
        <v>-0.21428571428571427</v>
      </c>
      <c r="DC21" s="29"/>
      <c r="DD21" s="28"/>
      <c r="DE21" s="29" t="s">
        <v>176</v>
      </c>
      <c r="DF21" s="29" t="s">
        <v>173</v>
      </c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30" t="s">
        <v>159</v>
      </c>
      <c r="DS21" s="30"/>
      <c r="DT21" s="44"/>
    </row>
    <row r="22" spans="1:124" ht="12.75">
      <c r="A22" s="61">
        <v>18</v>
      </c>
      <c r="B22" s="31" t="s">
        <v>161</v>
      </c>
      <c r="C22" s="27">
        <v>27</v>
      </c>
      <c r="D22" s="27">
        <v>160</v>
      </c>
      <c r="E22" s="27">
        <v>55</v>
      </c>
      <c r="F22" s="18"/>
      <c r="G22" s="18"/>
      <c r="H22" s="18"/>
      <c r="I22" s="18"/>
      <c r="J22" s="18"/>
      <c r="K22" s="18"/>
      <c r="L22" s="18"/>
      <c r="M22" s="18"/>
      <c r="N22" s="18">
        <v>55</v>
      </c>
      <c r="O22" s="18">
        <v>55</v>
      </c>
      <c r="P22" s="18">
        <v>55</v>
      </c>
      <c r="Q22" s="18"/>
      <c r="R22" s="18"/>
      <c r="S22" s="18">
        <v>54.3</v>
      </c>
      <c r="T22" s="18">
        <v>53.7</v>
      </c>
      <c r="U22" s="18">
        <v>53.7</v>
      </c>
      <c r="V22" s="18">
        <v>54</v>
      </c>
      <c r="W22" s="18">
        <v>54</v>
      </c>
      <c r="X22" s="18">
        <v>54</v>
      </c>
      <c r="Y22" s="18">
        <v>54</v>
      </c>
      <c r="Z22" s="18">
        <v>54</v>
      </c>
      <c r="AA22" s="18">
        <f>W22+1</f>
        <v>55</v>
      </c>
      <c r="AB22" s="18">
        <v>55</v>
      </c>
      <c r="AC22" s="18">
        <v>56</v>
      </c>
      <c r="AD22" s="18">
        <f>AC22+1</f>
        <v>57</v>
      </c>
      <c r="AE22" s="18">
        <f>AD22+1</f>
        <v>58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27">
        <v>58</v>
      </c>
      <c r="AP22" s="27">
        <v>58</v>
      </c>
      <c r="AQ22" s="27">
        <v>58</v>
      </c>
      <c r="AR22" s="27">
        <v>58</v>
      </c>
      <c r="AS22" s="27">
        <v>58</v>
      </c>
      <c r="AT22" s="27">
        <v>58</v>
      </c>
      <c r="AU22" s="27">
        <v>58</v>
      </c>
      <c r="AV22" s="27">
        <v>58</v>
      </c>
      <c r="AW22" s="27">
        <v>58</v>
      </c>
      <c r="AX22" s="27">
        <v>58</v>
      </c>
      <c r="AY22" s="27">
        <v>58</v>
      </c>
      <c r="AZ22" s="27">
        <v>58</v>
      </c>
      <c r="BA22" s="27">
        <v>58</v>
      </c>
      <c r="BB22" s="27">
        <v>58</v>
      </c>
      <c r="BC22" s="27">
        <v>58</v>
      </c>
      <c r="BD22" s="27"/>
      <c r="BE22" s="27"/>
      <c r="BF22" s="27"/>
      <c r="BG22" s="27"/>
      <c r="BH22" s="27"/>
      <c r="BI22" s="27"/>
      <c r="BJ22" s="27"/>
      <c r="BK22" s="27">
        <v>58</v>
      </c>
      <c r="BL22" s="27">
        <v>58</v>
      </c>
      <c r="BM22" s="27">
        <v>58</v>
      </c>
      <c r="BN22" s="27">
        <v>58</v>
      </c>
      <c r="BO22" s="27">
        <v>58</v>
      </c>
      <c r="BP22" s="27">
        <v>58</v>
      </c>
      <c r="BQ22" s="27">
        <v>58</v>
      </c>
      <c r="BR22" s="27">
        <v>58</v>
      </c>
      <c r="BS22" s="27">
        <v>58</v>
      </c>
      <c r="BT22" s="27">
        <v>58</v>
      </c>
      <c r="BU22" s="27">
        <v>58</v>
      </c>
      <c r="BV22" s="27">
        <v>58</v>
      </c>
      <c r="BW22" s="27">
        <v>58</v>
      </c>
      <c r="BX22" s="27">
        <v>58</v>
      </c>
      <c r="BY22" s="27">
        <v>58</v>
      </c>
      <c r="BZ22" s="27">
        <v>58</v>
      </c>
      <c r="CA22" s="27">
        <v>58</v>
      </c>
      <c r="CB22" s="27">
        <v>58</v>
      </c>
      <c r="CC22" s="27">
        <v>58</v>
      </c>
      <c r="CD22" s="27">
        <v>50</v>
      </c>
      <c r="CE22" s="41">
        <f t="shared" si="4"/>
        <v>5</v>
      </c>
      <c r="CF22" s="26">
        <f t="shared" si="6"/>
        <v>-3</v>
      </c>
      <c r="CG22" s="41">
        <f t="shared" si="5"/>
        <v>8</v>
      </c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3">
        <f t="shared" si="7"/>
        <v>-0.6</v>
      </c>
      <c r="DC22" s="29"/>
      <c r="DD22" s="28"/>
      <c r="DE22" s="29" t="s">
        <v>100</v>
      </c>
      <c r="DF22" s="29" t="s">
        <v>178</v>
      </c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30" t="s">
        <v>121</v>
      </c>
      <c r="DS22" s="30" t="s">
        <v>122</v>
      </c>
      <c r="DT22" s="44">
        <v>40319</v>
      </c>
    </row>
    <row r="23" spans="1:124" ht="12.75">
      <c r="A23" s="32">
        <v>19</v>
      </c>
      <c r="B23" s="31" t="s">
        <v>88</v>
      </c>
      <c r="C23" s="27">
        <v>23</v>
      </c>
      <c r="D23" s="27">
        <v>175</v>
      </c>
      <c r="E23" s="27">
        <v>68</v>
      </c>
      <c r="F23" s="18">
        <v>63</v>
      </c>
      <c r="G23" s="18">
        <v>62.8</v>
      </c>
      <c r="H23" s="18">
        <v>62.5</v>
      </c>
      <c r="I23" s="18">
        <v>62.5</v>
      </c>
      <c r="J23" s="18">
        <v>61</v>
      </c>
      <c r="K23" s="18">
        <v>62.2</v>
      </c>
      <c r="L23" s="18">
        <v>62.2</v>
      </c>
      <c r="M23" s="18">
        <v>61</v>
      </c>
      <c r="N23" s="18">
        <v>61</v>
      </c>
      <c r="O23" s="18">
        <v>59.2</v>
      </c>
      <c r="P23" s="18">
        <v>58.2</v>
      </c>
      <c r="Q23" s="18">
        <v>59.7</v>
      </c>
      <c r="R23" s="18">
        <v>57</v>
      </c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>
        <v>68</v>
      </c>
      <c r="AG23" s="18"/>
      <c r="AH23" s="18"/>
      <c r="AI23" s="18"/>
      <c r="AJ23" s="18"/>
      <c r="AK23" s="18"/>
      <c r="AL23" s="18"/>
      <c r="AM23" s="18"/>
      <c r="AN23" s="18"/>
      <c r="AO23" s="27">
        <v>68</v>
      </c>
      <c r="AP23" s="27">
        <v>68</v>
      </c>
      <c r="AQ23" s="27">
        <v>68</v>
      </c>
      <c r="AR23" s="27">
        <v>68</v>
      </c>
      <c r="AS23" s="27">
        <v>68</v>
      </c>
      <c r="AT23" s="27">
        <v>68</v>
      </c>
      <c r="AU23" s="27">
        <v>68</v>
      </c>
      <c r="AV23" s="27">
        <v>68</v>
      </c>
      <c r="AW23" s="27">
        <v>68</v>
      </c>
      <c r="AX23" s="27">
        <v>68</v>
      </c>
      <c r="AY23" s="27">
        <v>68</v>
      </c>
      <c r="AZ23" s="27">
        <v>68</v>
      </c>
      <c r="BA23" s="27">
        <v>68</v>
      </c>
      <c r="BB23" s="27">
        <v>68</v>
      </c>
      <c r="BC23" s="27">
        <v>68</v>
      </c>
      <c r="BD23" s="27"/>
      <c r="BE23" s="27"/>
      <c r="BF23" s="27"/>
      <c r="BG23" s="27"/>
      <c r="BH23" s="27"/>
      <c r="BI23" s="27"/>
      <c r="BJ23" s="27"/>
      <c r="BK23" s="27">
        <v>68</v>
      </c>
      <c r="BL23" s="27">
        <v>68</v>
      </c>
      <c r="BM23" s="27">
        <v>68</v>
      </c>
      <c r="BN23" s="27">
        <v>68</v>
      </c>
      <c r="BO23" s="27">
        <v>68</v>
      </c>
      <c r="BP23" s="27">
        <v>68</v>
      </c>
      <c r="BQ23" s="27">
        <v>68</v>
      </c>
      <c r="BR23" s="27">
        <v>68</v>
      </c>
      <c r="BS23" s="27">
        <v>68</v>
      </c>
      <c r="BT23" s="27">
        <v>68</v>
      </c>
      <c r="BU23" s="27">
        <v>68</v>
      </c>
      <c r="BV23" s="27">
        <v>68</v>
      </c>
      <c r="BW23" s="27">
        <v>68</v>
      </c>
      <c r="BX23" s="27">
        <v>68</v>
      </c>
      <c r="BY23" s="27">
        <v>68</v>
      </c>
      <c r="BZ23" s="27">
        <v>68</v>
      </c>
      <c r="CA23" s="27">
        <v>68</v>
      </c>
      <c r="CB23" s="27">
        <v>68</v>
      </c>
      <c r="CC23" s="27">
        <v>68</v>
      </c>
      <c r="CD23" s="27">
        <v>60</v>
      </c>
      <c r="CE23" s="41">
        <f t="shared" si="4"/>
        <v>8</v>
      </c>
      <c r="CF23" s="26">
        <f t="shared" si="6"/>
        <v>0</v>
      </c>
      <c r="CG23" s="41">
        <f t="shared" si="5"/>
        <v>8</v>
      </c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3">
        <f t="shared" si="7"/>
        <v>0</v>
      </c>
      <c r="DC23" s="29">
        <f>E23</f>
        <v>68</v>
      </c>
      <c r="DD23" s="28"/>
      <c r="DE23" s="29" t="s">
        <v>89</v>
      </c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30"/>
      <c r="DS23" s="30"/>
      <c r="DT23" s="44" t="s">
        <v>53</v>
      </c>
    </row>
    <row r="24" spans="1:124" ht="12.75">
      <c r="A24" s="61">
        <v>20</v>
      </c>
      <c r="B24" s="31" t="s">
        <v>73</v>
      </c>
      <c r="C24" s="27">
        <v>28</v>
      </c>
      <c r="D24" s="27">
        <v>172</v>
      </c>
      <c r="E24" s="27">
        <v>86</v>
      </c>
      <c r="F24" s="18">
        <v>86</v>
      </c>
      <c r="G24" s="18">
        <v>86</v>
      </c>
      <c r="H24" s="18">
        <v>84</v>
      </c>
      <c r="I24" s="18">
        <v>85</v>
      </c>
      <c r="J24" s="18">
        <v>85</v>
      </c>
      <c r="K24" s="18">
        <v>85</v>
      </c>
      <c r="L24" s="18">
        <v>85</v>
      </c>
      <c r="M24" s="18">
        <v>85</v>
      </c>
      <c r="N24" s="18">
        <v>85</v>
      </c>
      <c r="O24" s="18">
        <v>85</v>
      </c>
      <c r="P24" s="18">
        <v>85</v>
      </c>
      <c r="Q24" s="18">
        <v>85</v>
      </c>
      <c r="R24" s="18">
        <v>85</v>
      </c>
      <c r="S24" s="18">
        <v>85</v>
      </c>
      <c r="T24" s="18">
        <v>85</v>
      </c>
      <c r="U24" s="18">
        <v>84</v>
      </c>
      <c r="V24" s="18">
        <v>84</v>
      </c>
      <c r="W24" s="18">
        <v>84</v>
      </c>
      <c r="X24" s="18">
        <v>84</v>
      </c>
      <c r="Y24" s="18">
        <v>85</v>
      </c>
      <c r="Z24" s="18">
        <v>85</v>
      </c>
      <c r="AA24" s="18">
        <v>85</v>
      </c>
      <c r="AB24" s="18">
        <v>85</v>
      </c>
      <c r="AC24" s="18">
        <v>86</v>
      </c>
      <c r="AD24" s="18">
        <v>86</v>
      </c>
      <c r="AE24" s="18">
        <v>86</v>
      </c>
      <c r="AF24" s="18">
        <v>86</v>
      </c>
      <c r="AG24" s="18"/>
      <c r="AH24" s="18"/>
      <c r="AI24" s="18"/>
      <c r="AJ24" s="18"/>
      <c r="AK24" s="18"/>
      <c r="AL24" s="18">
        <v>87</v>
      </c>
      <c r="AM24" s="18">
        <v>87</v>
      </c>
      <c r="AN24" s="18">
        <v>86.5</v>
      </c>
      <c r="AO24" s="27">
        <v>86</v>
      </c>
      <c r="AP24" s="27">
        <v>86</v>
      </c>
      <c r="AQ24" s="27">
        <v>86</v>
      </c>
      <c r="AR24" s="27">
        <v>86</v>
      </c>
      <c r="AS24" s="27">
        <v>86</v>
      </c>
      <c r="AT24" s="27">
        <v>86</v>
      </c>
      <c r="AU24" s="27">
        <v>86</v>
      </c>
      <c r="AV24" s="46">
        <v>84</v>
      </c>
      <c r="AW24" s="27">
        <v>84</v>
      </c>
      <c r="AX24" s="27">
        <v>84</v>
      </c>
      <c r="AY24" s="27">
        <v>84</v>
      </c>
      <c r="AZ24" s="46">
        <v>83</v>
      </c>
      <c r="BA24" s="27">
        <v>83</v>
      </c>
      <c r="BB24" s="27">
        <v>83</v>
      </c>
      <c r="BC24" s="27">
        <v>83</v>
      </c>
      <c r="BD24" s="49"/>
      <c r="BE24" s="49"/>
      <c r="BF24" s="49"/>
      <c r="BG24" s="49"/>
      <c r="BH24" s="49"/>
      <c r="BI24" s="49"/>
      <c r="BJ24" s="49"/>
      <c r="BK24" s="27">
        <v>83</v>
      </c>
      <c r="BL24" s="27">
        <v>83</v>
      </c>
      <c r="BM24" s="27">
        <v>83</v>
      </c>
      <c r="BN24" s="27">
        <v>83</v>
      </c>
      <c r="BO24" s="27">
        <v>83</v>
      </c>
      <c r="BP24" s="27">
        <v>83</v>
      </c>
      <c r="BQ24" s="27">
        <v>83</v>
      </c>
      <c r="BR24" s="27">
        <v>83</v>
      </c>
      <c r="BS24" s="27">
        <v>83</v>
      </c>
      <c r="BT24" s="27">
        <v>83</v>
      </c>
      <c r="BU24" s="27">
        <v>83</v>
      </c>
      <c r="BV24" s="27">
        <v>83</v>
      </c>
      <c r="BW24" s="27">
        <v>83</v>
      </c>
      <c r="BX24" s="27">
        <v>83</v>
      </c>
      <c r="BY24" s="27">
        <v>83</v>
      </c>
      <c r="BZ24" s="27">
        <v>83</v>
      </c>
      <c r="CA24" s="27">
        <v>83</v>
      </c>
      <c r="CB24" s="27">
        <v>83</v>
      </c>
      <c r="CC24" s="27">
        <v>83</v>
      </c>
      <c r="CD24" s="27">
        <v>75</v>
      </c>
      <c r="CE24" s="41">
        <f t="shared" si="4"/>
        <v>11</v>
      </c>
      <c r="CF24" s="26">
        <f t="shared" si="6"/>
        <v>3</v>
      </c>
      <c r="CG24" s="41">
        <f t="shared" si="5"/>
        <v>8</v>
      </c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3">
        <f t="shared" si="7"/>
        <v>0.2727272727272727</v>
      </c>
      <c r="DC24" s="29">
        <f>E24</f>
        <v>86</v>
      </c>
      <c r="DD24" s="28"/>
      <c r="DE24" s="29" t="s">
        <v>338</v>
      </c>
      <c r="DF24" s="29" t="s">
        <v>337</v>
      </c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30" t="s">
        <v>74</v>
      </c>
      <c r="DS24" s="30" t="s">
        <v>75</v>
      </c>
      <c r="DT24" s="44" t="s">
        <v>53</v>
      </c>
    </row>
    <row r="25" spans="1:124" ht="12.75">
      <c r="A25" s="32">
        <v>21</v>
      </c>
      <c r="B25" s="48" t="s">
        <v>298</v>
      </c>
      <c r="C25" s="27">
        <v>22</v>
      </c>
      <c r="D25" s="27">
        <v>170</v>
      </c>
      <c r="E25" s="27">
        <v>74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27"/>
      <c r="AP25" s="27"/>
      <c r="AQ25" s="27"/>
      <c r="AR25" s="27"/>
      <c r="AS25" s="27"/>
      <c r="AT25" s="27"/>
      <c r="AU25" s="27"/>
      <c r="AV25" s="46"/>
      <c r="AW25" s="27"/>
      <c r="AX25" s="27"/>
      <c r="AY25" s="27">
        <v>74</v>
      </c>
      <c r="AZ25" s="27">
        <v>74</v>
      </c>
      <c r="BA25" s="27">
        <v>74</v>
      </c>
      <c r="BB25" s="46">
        <v>74</v>
      </c>
      <c r="BC25" s="46">
        <v>73</v>
      </c>
      <c r="BD25" s="49"/>
      <c r="BE25" s="49"/>
      <c r="BF25" s="49"/>
      <c r="BG25" s="49"/>
      <c r="BH25" s="49"/>
      <c r="BI25" s="49"/>
      <c r="BJ25" s="54">
        <v>74</v>
      </c>
      <c r="BK25" s="46">
        <v>73.7</v>
      </c>
      <c r="BL25" s="27">
        <v>73.7</v>
      </c>
      <c r="BM25" s="27">
        <v>73.7</v>
      </c>
      <c r="BN25" s="27">
        <v>73.7</v>
      </c>
      <c r="BO25" s="46">
        <v>72.9</v>
      </c>
      <c r="BP25" s="27">
        <v>72.9</v>
      </c>
      <c r="BQ25" s="27">
        <v>72.9</v>
      </c>
      <c r="BR25" s="27">
        <v>72.9</v>
      </c>
      <c r="BS25" s="27">
        <v>72.9</v>
      </c>
      <c r="BT25" s="27">
        <v>72.9</v>
      </c>
      <c r="BU25" s="27">
        <v>72.9</v>
      </c>
      <c r="BV25" s="27">
        <v>72.9</v>
      </c>
      <c r="BW25" s="27">
        <v>72.9</v>
      </c>
      <c r="BX25" s="27">
        <v>72.9</v>
      </c>
      <c r="BY25" s="27">
        <v>72.9</v>
      </c>
      <c r="BZ25" s="27">
        <v>72.9</v>
      </c>
      <c r="CA25" s="27">
        <v>72.9</v>
      </c>
      <c r="CB25" s="27">
        <v>72.9</v>
      </c>
      <c r="CC25" s="27">
        <v>72.9</v>
      </c>
      <c r="CD25" s="27">
        <v>65</v>
      </c>
      <c r="CE25" s="41">
        <f t="shared" si="4"/>
        <v>9</v>
      </c>
      <c r="CF25" s="26">
        <f t="shared" si="6"/>
        <v>1.0999999999999943</v>
      </c>
      <c r="CG25" s="41">
        <f t="shared" si="5"/>
        <v>7.900000000000006</v>
      </c>
      <c r="CH25" s="41">
        <f>H25-CG25</f>
        <v>-7.900000000000006</v>
      </c>
      <c r="CI25" s="26">
        <f>H25-CF25</f>
        <v>-1.0999999999999943</v>
      </c>
      <c r="CJ25" s="41">
        <f>CH25-CI25</f>
        <v>-6.800000000000011</v>
      </c>
      <c r="CK25" s="41">
        <f>K25-CJ25</f>
        <v>6.800000000000011</v>
      </c>
      <c r="CL25" s="26">
        <f>K25-CI25</f>
        <v>1.0999999999999943</v>
      </c>
      <c r="CM25" s="41">
        <f>CK25-CL25</f>
        <v>5.700000000000017</v>
      </c>
      <c r="CN25" s="41">
        <f>N25-CM25</f>
        <v>-5.700000000000017</v>
      </c>
      <c r="CO25" s="26">
        <f>N25-CL25</f>
        <v>-1.0999999999999943</v>
      </c>
      <c r="CP25" s="41">
        <f>CN25-CO25</f>
        <v>-4.600000000000023</v>
      </c>
      <c r="CQ25" s="41">
        <f>Q25-CP25</f>
        <v>4.600000000000023</v>
      </c>
      <c r="CR25" s="26">
        <f>Q25-CO25</f>
        <v>1.0999999999999943</v>
      </c>
      <c r="CS25" s="41">
        <f>CQ25-CR25</f>
        <v>3.5000000000000284</v>
      </c>
      <c r="CT25" s="41">
        <f>T25-CS25</f>
        <v>-3.5000000000000284</v>
      </c>
      <c r="CU25" s="26">
        <f>T25-CR25</f>
        <v>-1.0999999999999943</v>
      </c>
      <c r="CV25" s="41">
        <f>CT25-CU25</f>
        <v>-2.400000000000034</v>
      </c>
      <c r="CW25" s="41">
        <f>W25-CV25</f>
        <v>2.400000000000034</v>
      </c>
      <c r="CX25" s="26">
        <f>W25-CU25</f>
        <v>1.0999999999999943</v>
      </c>
      <c r="CY25" s="41">
        <f>CW25-CX25</f>
        <v>1.3000000000000398</v>
      </c>
      <c r="CZ25" s="41">
        <f>Z25-CY25</f>
        <v>-1.3000000000000398</v>
      </c>
      <c r="DA25" s="26">
        <f>Z25-CX25</f>
        <v>-1.0999999999999943</v>
      </c>
      <c r="DB25" s="43">
        <f t="shared" si="7"/>
        <v>0.1222222222222216</v>
      </c>
      <c r="DC25" s="29"/>
      <c r="DD25" s="28"/>
      <c r="DE25" s="29" t="s">
        <v>299</v>
      </c>
      <c r="DF25" s="29" t="s">
        <v>361</v>
      </c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30" t="s">
        <v>301</v>
      </c>
      <c r="DS25" s="30" t="s">
        <v>300</v>
      </c>
      <c r="DT25" s="44">
        <v>40630</v>
      </c>
    </row>
    <row r="26" spans="1:124" ht="12.75">
      <c r="A26" s="61">
        <v>22</v>
      </c>
      <c r="B26" s="31" t="s">
        <v>209</v>
      </c>
      <c r="C26" s="27">
        <v>25</v>
      </c>
      <c r="D26" s="27">
        <v>178</v>
      </c>
      <c r="E26" s="27">
        <v>74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>
        <v>74</v>
      </c>
      <c r="AG26" s="18">
        <v>71</v>
      </c>
      <c r="AH26" s="18">
        <v>72</v>
      </c>
      <c r="AI26" s="18"/>
      <c r="AJ26" s="18">
        <v>70</v>
      </c>
      <c r="AK26" s="18"/>
      <c r="AL26" s="18">
        <v>69.5</v>
      </c>
      <c r="AM26" s="18">
        <v>70</v>
      </c>
      <c r="AN26" s="18">
        <v>68</v>
      </c>
      <c r="AO26" s="27">
        <v>70</v>
      </c>
      <c r="AP26" s="27">
        <v>69</v>
      </c>
      <c r="AQ26" s="27">
        <v>67</v>
      </c>
      <c r="AR26" s="46">
        <v>70</v>
      </c>
      <c r="AS26" s="46">
        <v>68.5</v>
      </c>
      <c r="AT26" s="46">
        <v>68</v>
      </c>
      <c r="AU26" s="46">
        <v>68</v>
      </c>
      <c r="AV26" s="46">
        <v>67.5</v>
      </c>
      <c r="AW26" s="27">
        <v>67.5</v>
      </c>
      <c r="AX26" s="27">
        <v>67.5</v>
      </c>
      <c r="AY26" s="27">
        <v>67.5</v>
      </c>
      <c r="AZ26" s="27">
        <v>67.5</v>
      </c>
      <c r="BA26" s="27">
        <v>67.5</v>
      </c>
      <c r="BB26" s="27">
        <v>67.5</v>
      </c>
      <c r="BC26" s="27">
        <v>67.5</v>
      </c>
      <c r="BD26" s="49"/>
      <c r="BE26" s="49"/>
      <c r="BF26" s="49"/>
      <c r="BG26" s="49"/>
      <c r="BH26" s="49"/>
      <c r="BI26" s="49"/>
      <c r="BJ26" s="49"/>
      <c r="BK26" s="49">
        <v>67.5</v>
      </c>
      <c r="BL26" s="49">
        <v>67.5</v>
      </c>
      <c r="BM26" s="49">
        <v>67.5</v>
      </c>
      <c r="BN26" s="49">
        <v>68</v>
      </c>
      <c r="BO26" s="49">
        <v>68</v>
      </c>
      <c r="BP26" s="46">
        <v>67</v>
      </c>
      <c r="BQ26" s="27">
        <v>67</v>
      </c>
      <c r="BR26" s="27">
        <v>67</v>
      </c>
      <c r="BS26" s="27">
        <v>67</v>
      </c>
      <c r="BT26" s="27">
        <v>67</v>
      </c>
      <c r="BU26" s="27">
        <v>67</v>
      </c>
      <c r="BV26" s="27">
        <v>67</v>
      </c>
      <c r="BW26" s="27">
        <v>67</v>
      </c>
      <c r="BX26" s="27">
        <v>67</v>
      </c>
      <c r="BY26" s="27">
        <v>67</v>
      </c>
      <c r="BZ26" s="27">
        <v>67</v>
      </c>
      <c r="CA26" s="27">
        <v>67</v>
      </c>
      <c r="CB26" s="27">
        <v>67</v>
      </c>
      <c r="CC26" s="27">
        <v>67</v>
      </c>
      <c r="CD26" s="27">
        <v>60</v>
      </c>
      <c r="CE26" s="41">
        <f t="shared" si="4"/>
        <v>14</v>
      </c>
      <c r="CF26" s="26">
        <f t="shared" si="6"/>
        <v>7</v>
      </c>
      <c r="CG26" s="41">
        <f t="shared" si="5"/>
        <v>7</v>
      </c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3">
        <f t="shared" si="7"/>
        <v>0.5</v>
      </c>
      <c r="DC26" s="29"/>
      <c r="DD26" s="28"/>
      <c r="DE26" s="29" t="s">
        <v>213</v>
      </c>
      <c r="DF26" s="29" t="s">
        <v>359</v>
      </c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30" t="s">
        <v>210</v>
      </c>
      <c r="DS26" s="30" t="s">
        <v>211</v>
      </c>
      <c r="DT26" s="44" t="s">
        <v>212</v>
      </c>
    </row>
    <row r="27" spans="1:124" ht="12.75">
      <c r="A27" s="32">
        <v>23</v>
      </c>
      <c r="B27" s="31" t="s">
        <v>383</v>
      </c>
      <c r="C27" s="27">
        <v>38</v>
      </c>
      <c r="D27" s="27">
        <v>168</v>
      </c>
      <c r="E27" s="27">
        <v>68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27">
        <v>68</v>
      </c>
      <c r="AP27" s="27">
        <v>68</v>
      </c>
      <c r="AQ27" s="27">
        <v>68</v>
      </c>
      <c r="AR27" s="27">
        <v>68</v>
      </c>
      <c r="AS27" s="46">
        <v>68</v>
      </c>
      <c r="AT27" s="46">
        <v>67.1</v>
      </c>
      <c r="AU27" s="46">
        <v>66.7</v>
      </c>
      <c r="AV27" s="27">
        <v>66.7</v>
      </c>
      <c r="AW27" s="27">
        <v>66.7</v>
      </c>
      <c r="AX27" s="27">
        <v>66.7</v>
      </c>
      <c r="AY27" s="27">
        <v>66.7</v>
      </c>
      <c r="AZ27" s="46">
        <v>65.2</v>
      </c>
      <c r="BA27" s="27">
        <v>65.2</v>
      </c>
      <c r="BB27" s="27">
        <v>65.2</v>
      </c>
      <c r="BC27" s="46">
        <v>65.2</v>
      </c>
      <c r="BD27" s="49"/>
      <c r="BE27" s="49"/>
      <c r="BF27" s="49"/>
      <c r="BG27" s="49"/>
      <c r="BH27" s="49"/>
      <c r="BI27" s="49"/>
      <c r="BJ27" s="49"/>
      <c r="BK27" s="49">
        <v>65.2</v>
      </c>
      <c r="BL27" s="49">
        <v>65.2</v>
      </c>
      <c r="BM27" s="49">
        <v>65.2</v>
      </c>
      <c r="BN27" s="49">
        <v>65.2</v>
      </c>
      <c r="BO27" s="49">
        <v>65.2</v>
      </c>
      <c r="BP27" s="27">
        <v>65.2</v>
      </c>
      <c r="BQ27" s="27">
        <v>65.2</v>
      </c>
      <c r="BR27" s="27">
        <v>65.2</v>
      </c>
      <c r="BS27" s="46">
        <v>62</v>
      </c>
      <c r="BT27" s="46">
        <v>61</v>
      </c>
      <c r="BU27" s="27">
        <v>61</v>
      </c>
      <c r="BV27" s="27">
        <v>61</v>
      </c>
      <c r="BW27" s="27">
        <v>61</v>
      </c>
      <c r="BX27" s="27">
        <v>61</v>
      </c>
      <c r="BY27" s="27">
        <v>61</v>
      </c>
      <c r="BZ27" s="27">
        <v>61</v>
      </c>
      <c r="CA27" s="27">
        <v>61</v>
      </c>
      <c r="CB27" s="27">
        <v>61</v>
      </c>
      <c r="CC27" s="27">
        <v>61</v>
      </c>
      <c r="CD27" s="27">
        <v>58</v>
      </c>
      <c r="CE27" s="41">
        <f t="shared" si="4"/>
        <v>10</v>
      </c>
      <c r="CF27" s="26">
        <f t="shared" si="6"/>
        <v>7</v>
      </c>
      <c r="CG27" s="41">
        <f t="shared" si="5"/>
        <v>3</v>
      </c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3">
        <f>CF27/CE27</f>
        <v>0.7</v>
      </c>
      <c r="DC27" s="29"/>
      <c r="DD27" s="28"/>
      <c r="DE27" s="29" t="s">
        <v>263</v>
      </c>
      <c r="DF27" s="29" t="s">
        <v>288</v>
      </c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30" t="s">
        <v>195</v>
      </c>
      <c r="DS27" s="30" t="s">
        <v>264</v>
      </c>
      <c r="DT27" s="44" t="s">
        <v>265</v>
      </c>
    </row>
    <row r="28" spans="1:124" ht="12.75">
      <c r="A28" s="61">
        <v>24</v>
      </c>
      <c r="B28" s="31" t="s">
        <v>348</v>
      </c>
      <c r="C28" s="27"/>
      <c r="D28" s="27">
        <v>180</v>
      </c>
      <c r="E28" s="27">
        <v>76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>
        <v>76</v>
      </c>
      <c r="BL28" s="58">
        <v>76</v>
      </c>
      <c r="BM28" s="27">
        <v>76</v>
      </c>
      <c r="BN28" s="27">
        <v>76</v>
      </c>
      <c r="BO28" s="46">
        <v>74.5</v>
      </c>
      <c r="BP28" s="27">
        <v>74.5</v>
      </c>
      <c r="BQ28" s="27">
        <v>73.8</v>
      </c>
      <c r="BR28" s="27">
        <v>73.8</v>
      </c>
      <c r="BS28" s="27">
        <v>73.8</v>
      </c>
      <c r="BT28" s="27">
        <v>73.8</v>
      </c>
      <c r="BU28" s="27">
        <v>73.8</v>
      </c>
      <c r="BV28" s="27">
        <v>73.8</v>
      </c>
      <c r="BW28" s="27">
        <v>73.8</v>
      </c>
      <c r="BX28" s="27">
        <v>73.8</v>
      </c>
      <c r="BY28" s="27">
        <v>73.8</v>
      </c>
      <c r="BZ28" s="27">
        <v>73.8</v>
      </c>
      <c r="CA28" s="27">
        <v>73.8</v>
      </c>
      <c r="CB28" s="27">
        <v>73.8</v>
      </c>
      <c r="CC28" s="27">
        <v>73.8</v>
      </c>
      <c r="CD28" s="27">
        <v>69</v>
      </c>
      <c r="CE28" s="41">
        <f t="shared" si="4"/>
        <v>7</v>
      </c>
      <c r="CF28" s="26">
        <f t="shared" si="6"/>
        <v>2.200000000000003</v>
      </c>
      <c r="CG28" s="41">
        <f t="shared" si="5"/>
        <v>4.799999999999997</v>
      </c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3">
        <f>CF28/CE28</f>
        <v>0.31428571428571467</v>
      </c>
      <c r="DC28" s="29"/>
      <c r="DD28" s="28"/>
      <c r="DE28" s="29" t="s">
        <v>349</v>
      </c>
      <c r="DF28" s="29" t="s">
        <v>362</v>
      </c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30"/>
      <c r="DS28" s="30"/>
      <c r="DT28" s="44"/>
    </row>
    <row r="29" spans="1:124" ht="12.75">
      <c r="A29" s="32">
        <v>25</v>
      </c>
      <c r="B29" s="31" t="s">
        <v>353</v>
      </c>
      <c r="C29" s="27">
        <v>26</v>
      </c>
      <c r="D29" s="27">
        <v>164</v>
      </c>
      <c r="E29" s="27">
        <v>74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27"/>
      <c r="BM29" s="27">
        <v>74</v>
      </c>
      <c r="BN29" s="27">
        <v>74</v>
      </c>
      <c r="BO29" s="27">
        <v>74</v>
      </c>
      <c r="BP29" s="46">
        <v>72</v>
      </c>
      <c r="BQ29" s="27">
        <v>72</v>
      </c>
      <c r="BR29" s="27">
        <v>72</v>
      </c>
      <c r="BS29" s="27">
        <v>72</v>
      </c>
      <c r="BT29" s="27">
        <v>72</v>
      </c>
      <c r="BU29" s="27">
        <v>72</v>
      </c>
      <c r="BV29" s="46">
        <v>71.1</v>
      </c>
      <c r="BW29" s="27">
        <v>71.1</v>
      </c>
      <c r="BX29" s="27">
        <v>71.1</v>
      </c>
      <c r="BY29" s="27">
        <v>71.1</v>
      </c>
      <c r="BZ29" s="27">
        <v>71.1</v>
      </c>
      <c r="CA29" s="27">
        <v>71.1</v>
      </c>
      <c r="CB29" s="27">
        <v>71.1</v>
      </c>
      <c r="CC29" s="27">
        <v>71.1</v>
      </c>
      <c r="CD29" s="27">
        <v>67</v>
      </c>
      <c r="CE29" s="41">
        <f t="shared" si="4"/>
        <v>7</v>
      </c>
      <c r="CF29" s="26">
        <f t="shared" si="6"/>
        <v>2.9000000000000057</v>
      </c>
      <c r="CG29" s="41">
        <f t="shared" si="5"/>
        <v>4.099999999999994</v>
      </c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3">
        <f>CF29/CE29</f>
        <v>0.4142857142857151</v>
      </c>
      <c r="DC29" s="29"/>
      <c r="DD29" s="28"/>
      <c r="DE29" s="29" t="s">
        <v>355</v>
      </c>
      <c r="DF29" s="29" t="s">
        <v>355</v>
      </c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30" t="s">
        <v>356</v>
      </c>
      <c r="DS29" s="30" t="s">
        <v>357</v>
      </c>
      <c r="DT29" s="44">
        <v>40716</v>
      </c>
    </row>
    <row r="30" spans="1:124" ht="12.75">
      <c r="A30" s="61">
        <v>26</v>
      </c>
      <c r="B30" s="31" t="s">
        <v>373</v>
      </c>
      <c r="C30" s="27">
        <v>24</v>
      </c>
      <c r="D30" s="27">
        <v>164</v>
      </c>
      <c r="E30" s="27">
        <v>60</v>
      </c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27"/>
      <c r="BM30" s="27"/>
      <c r="BN30" s="27"/>
      <c r="BO30" s="27"/>
      <c r="BP30" s="27"/>
      <c r="BQ30" s="27">
        <v>60</v>
      </c>
      <c r="BR30" s="27">
        <v>60</v>
      </c>
      <c r="BS30" s="27">
        <v>60</v>
      </c>
      <c r="BT30" s="27">
        <v>60</v>
      </c>
      <c r="BU30" s="27">
        <v>60</v>
      </c>
      <c r="BV30" s="27">
        <v>60</v>
      </c>
      <c r="BW30" s="27">
        <v>60</v>
      </c>
      <c r="BX30" s="27">
        <v>60</v>
      </c>
      <c r="BY30" s="27">
        <v>60</v>
      </c>
      <c r="BZ30" s="27">
        <v>60</v>
      </c>
      <c r="CA30" s="27">
        <v>60</v>
      </c>
      <c r="CB30" s="27">
        <v>60</v>
      </c>
      <c r="CC30" s="27">
        <v>60</v>
      </c>
      <c r="CD30" s="27">
        <v>50</v>
      </c>
      <c r="CE30" s="41">
        <f t="shared" si="4"/>
        <v>10</v>
      </c>
      <c r="CF30" s="26">
        <f>E30-CC30</f>
        <v>0</v>
      </c>
      <c r="CG30" s="41">
        <f t="shared" si="5"/>
        <v>10</v>
      </c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3">
        <f>CF30/CE30</f>
        <v>0</v>
      </c>
      <c r="DC30" s="29"/>
      <c r="DD30" s="28"/>
      <c r="DE30" s="29" t="s">
        <v>374</v>
      </c>
      <c r="DF30" s="29" t="s">
        <v>374</v>
      </c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30" t="s">
        <v>375</v>
      </c>
      <c r="DS30" s="30" t="s">
        <v>376</v>
      </c>
      <c r="DT30" s="44">
        <v>40747</v>
      </c>
    </row>
    <row r="31" spans="1:124" ht="12.75">
      <c r="A31" s="61">
        <v>27</v>
      </c>
      <c r="B31" s="31" t="s">
        <v>387</v>
      </c>
      <c r="C31" s="27">
        <v>34</v>
      </c>
      <c r="D31" s="27">
        <v>176</v>
      </c>
      <c r="E31" s="27">
        <v>65.6</v>
      </c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27"/>
      <c r="BM31" s="27"/>
      <c r="BN31" s="27"/>
      <c r="BO31" s="27"/>
      <c r="BP31" s="27"/>
      <c r="BQ31" s="27"/>
      <c r="BR31" s="27"/>
      <c r="BS31" s="27"/>
      <c r="BT31" s="27"/>
      <c r="BU31" s="27">
        <v>65.6</v>
      </c>
      <c r="BV31" s="54">
        <v>66</v>
      </c>
      <c r="BW31" s="46">
        <v>65.2</v>
      </c>
      <c r="BX31" s="27">
        <v>65.2</v>
      </c>
      <c r="BY31" s="46">
        <v>64.6</v>
      </c>
      <c r="BZ31" s="46">
        <v>64</v>
      </c>
      <c r="CA31" s="54">
        <v>64.4</v>
      </c>
      <c r="CB31" s="27">
        <v>64.4</v>
      </c>
      <c r="CC31" s="27">
        <v>64.4</v>
      </c>
      <c r="CD31" s="27">
        <v>58</v>
      </c>
      <c r="CE31" s="41">
        <f t="shared" si="4"/>
        <v>7.599999999999994</v>
      </c>
      <c r="CF31" s="26">
        <f>E31-CC31</f>
        <v>1.1999999999999886</v>
      </c>
      <c r="CG31" s="41">
        <f t="shared" si="5"/>
        <v>6.400000000000006</v>
      </c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3">
        <f>CF31/CE31</f>
        <v>0.1578947368421039</v>
      </c>
      <c r="DC31" s="29"/>
      <c r="DD31" s="28"/>
      <c r="DE31" s="29" t="s">
        <v>388</v>
      </c>
      <c r="DF31" s="29" t="s">
        <v>391</v>
      </c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30" t="s">
        <v>389</v>
      </c>
      <c r="DS31" s="30" t="s">
        <v>390</v>
      </c>
      <c r="DT31" s="44">
        <v>40776</v>
      </c>
    </row>
    <row r="32" spans="1:124" ht="18.75">
      <c r="A32" s="70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2"/>
    </row>
    <row r="33" spans="1:124" ht="12.75">
      <c r="A33" s="32">
        <v>28</v>
      </c>
      <c r="B33" s="31" t="s">
        <v>274</v>
      </c>
      <c r="C33" s="27">
        <v>25</v>
      </c>
      <c r="D33" s="27">
        <v>175</v>
      </c>
      <c r="E33" s="27">
        <v>65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27"/>
      <c r="AP33" s="27"/>
      <c r="AQ33" s="27"/>
      <c r="AR33" s="27"/>
      <c r="AS33" s="27"/>
      <c r="AT33" s="27"/>
      <c r="AU33" s="27"/>
      <c r="AV33" s="46">
        <v>65</v>
      </c>
      <c r="AW33" s="27">
        <v>65</v>
      </c>
      <c r="AX33" s="27">
        <v>65</v>
      </c>
      <c r="AY33" s="27">
        <v>65</v>
      </c>
      <c r="AZ33" s="27">
        <v>65</v>
      </c>
      <c r="BA33" s="27">
        <v>65</v>
      </c>
      <c r="BB33" s="27">
        <v>65</v>
      </c>
      <c r="BC33" s="27">
        <v>65</v>
      </c>
      <c r="BD33" s="49"/>
      <c r="BE33" s="49"/>
      <c r="BF33" s="49"/>
      <c r="BG33" s="49"/>
      <c r="BH33" s="49"/>
      <c r="BI33" s="49"/>
      <c r="BJ33" s="49"/>
      <c r="BK33" s="27">
        <v>65</v>
      </c>
      <c r="BL33" s="27">
        <v>65</v>
      </c>
      <c r="BM33" s="27">
        <v>65</v>
      </c>
      <c r="BN33" s="27">
        <v>65</v>
      </c>
      <c r="BO33" s="27">
        <v>65</v>
      </c>
      <c r="BP33" s="27">
        <v>65</v>
      </c>
      <c r="BQ33" s="27">
        <v>65</v>
      </c>
      <c r="BR33" s="27">
        <v>65</v>
      </c>
      <c r="BS33" s="27">
        <v>65</v>
      </c>
      <c r="BT33" s="27">
        <v>65</v>
      </c>
      <c r="BU33" s="27">
        <v>65</v>
      </c>
      <c r="BV33" s="27">
        <v>65</v>
      </c>
      <c r="BW33" s="27">
        <v>65</v>
      </c>
      <c r="BX33" s="27">
        <v>65</v>
      </c>
      <c r="BY33" s="27">
        <v>65</v>
      </c>
      <c r="BZ33" s="27">
        <v>65</v>
      </c>
      <c r="CA33" s="27">
        <v>65</v>
      </c>
      <c r="CB33" s="27">
        <v>65</v>
      </c>
      <c r="CC33" s="27">
        <v>65</v>
      </c>
      <c r="CD33" s="27">
        <v>58</v>
      </c>
      <c r="CE33" s="41">
        <f aca="true" t="shared" si="9" ref="CE33:CE39">E33-CD33</f>
        <v>7</v>
      </c>
      <c r="CF33" s="26">
        <f>E33-CC33</f>
        <v>0</v>
      </c>
      <c r="CG33" s="41">
        <f aca="true" t="shared" si="10" ref="CG33:CG39">CC33-CD33</f>
        <v>7</v>
      </c>
      <c r="CH33" s="41">
        <f>H33-CG33</f>
        <v>-7</v>
      </c>
      <c r="CI33" s="26">
        <f>H33-CF33</f>
        <v>0</v>
      </c>
      <c r="CJ33" s="41">
        <f>CH33-CI33</f>
        <v>-7</v>
      </c>
      <c r="CK33" s="41">
        <f>K33-CJ33</f>
        <v>7</v>
      </c>
      <c r="CL33" s="26">
        <f>K33-CI33</f>
        <v>0</v>
      </c>
      <c r="CM33" s="41">
        <f>CK33-CL33</f>
        <v>7</v>
      </c>
      <c r="CN33" s="41">
        <f>N33-CM33</f>
        <v>-7</v>
      </c>
      <c r="CO33" s="26">
        <f>N33-CL33</f>
        <v>0</v>
      </c>
      <c r="CP33" s="41">
        <f>CN33-CO33</f>
        <v>-7</v>
      </c>
      <c r="CQ33" s="41">
        <f>Q33-CP33</f>
        <v>7</v>
      </c>
      <c r="CR33" s="26">
        <f>Q33-CO33</f>
        <v>0</v>
      </c>
      <c r="CS33" s="41">
        <f>CQ33-CR33</f>
        <v>7</v>
      </c>
      <c r="CT33" s="41">
        <f>T33-CS33</f>
        <v>-7</v>
      </c>
      <c r="CU33" s="26">
        <f>T33-CR33</f>
        <v>0</v>
      </c>
      <c r="CV33" s="41">
        <f>CT33-CU33</f>
        <v>-7</v>
      </c>
      <c r="CW33" s="41">
        <f>W33-CV33</f>
        <v>7</v>
      </c>
      <c r="CX33" s="26">
        <f>W33-CU33</f>
        <v>0</v>
      </c>
      <c r="CY33" s="41">
        <f>CW33-CX33</f>
        <v>7</v>
      </c>
      <c r="CZ33" s="41">
        <f>Z33-CY33</f>
        <v>-7</v>
      </c>
      <c r="DA33" s="26">
        <f>Z33-CX33</f>
        <v>0</v>
      </c>
      <c r="DB33" s="43">
        <f>CF33/CE33</f>
        <v>0</v>
      </c>
      <c r="DC33" s="29"/>
      <c r="DD33" s="28"/>
      <c r="DE33" s="29" t="s">
        <v>275</v>
      </c>
      <c r="DF33" s="29" t="s">
        <v>275</v>
      </c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30"/>
      <c r="DS33" s="30"/>
      <c r="DT33" s="44">
        <v>40593</v>
      </c>
    </row>
    <row r="34" spans="1:124" ht="12.75">
      <c r="A34" s="32">
        <v>29</v>
      </c>
      <c r="B34" s="31" t="s">
        <v>84</v>
      </c>
      <c r="C34" s="27">
        <v>23</v>
      </c>
      <c r="D34" s="27">
        <v>164</v>
      </c>
      <c r="E34" s="27">
        <v>57</v>
      </c>
      <c r="F34" s="18"/>
      <c r="G34" s="18"/>
      <c r="H34" s="18"/>
      <c r="I34" s="18"/>
      <c r="J34" s="18"/>
      <c r="K34" s="18"/>
      <c r="L34" s="18"/>
      <c r="M34" s="18">
        <v>57</v>
      </c>
      <c r="N34" s="18">
        <v>57</v>
      </c>
      <c r="O34" s="18">
        <v>57</v>
      </c>
      <c r="P34" s="18">
        <v>56</v>
      </c>
      <c r="Q34" s="18">
        <v>55</v>
      </c>
      <c r="R34" s="18">
        <v>54</v>
      </c>
      <c r="S34" s="18">
        <v>55</v>
      </c>
      <c r="T34" s="18">
        <v>55</v>
      </c>
      <c r="U34" s="18">
        <v>55</v>
      </c>
      <c r="V34" s="18">
        <v>55</v>
      </c>
      <c r="W34" s="18">
        <v>55</v>
      </c>
      <c r="X34" s="18">
        <v>53</v>
      </c>
      <c r="Y34" s="18">
        <v>53</v>
      </c>
      <c r="Z34" s="18">
        <v>53</v>
      </c>
      <c r="AA34" s="18">
        <f>X34+1</f>
        <v>54</v>
      </c>
      <c r="AB34" s="18">
        <v>54</v>
      </c>
      <c r="AC34" s="18">
        <v>55</v>
      </c>
      <c r="AD34" s="18">
        <f>AC34+1</f>
        <v>56</v>
      </c>
      <c r="AE34" s="18">
        <f>AD34+1</f>
        <v>57</v>
      </c>
      <c r="AF34" s="18"/>
      <c r="AG34" s="18"/>
      <c r="AH34" s="18"/>
      <c r="AI34" s="18"/>
      <c r="AJ34" s="18"/>
      <c r="AK34" s="18"/>
      <c r="AL34" s="18"/>
      <c r="AM34" s="18"/>
      <c r="AN34" s="18"/>
      <c r="AO34" s="27">
        <v>57</v>
      </c>
      <c r="AP34" s="27">
        <v>57</v>
      </c>
      <c r="AQ34" s="27">
        <v>57</v>
      </c>
      <c r="AR34" s="27">
        <v>57</v>
      </c>
      <c r="AS34" s="27">
        <v>57</v>
      </c>
      <c r="AT34" s="27">
        <v>57</v>
      </c>
      <c r="AU34" s="27">
        <v>57</v>
      </c>
      <c r="AV34" s="27">
        <v>57</v>
      </c>
      <c r="AW34" s="27">
        <v>57</v>
      </c>
      <c r="AX34" s="27">
        <v>57</v>
      </c>
      <c r="AY34" s="27">
        <v>57</v>
      </c>
      <c r="AZ34" s="27">
        <v>57</v>
      </c>
      <c r="BA34" s="27">
        <v>57</v>
      </c>
      <c r="BB34" s="27">
        <v>57</v>
      </c>
      <c r="BC34" s="27">
        <v>57</v>
      </c>
      <c r="BD34" s="27"/>
      <c r="BE34" s="27"/>
      <c r="BF34" s="27"/>
      <c r="BG34" s="27"/>
      <c r="BH34" s="27"/>
      <c r="BI34" s="27"/>
      <c r="BJ34" s="27"/>
      <c r="BK34" s="27">
        <v>57</v>
      </c>
      <c r="BL34" s="27">
        <v>57</v>
      </c>
      <c r="BM34" s="27">
        <v>57</v>
      </c>
      <c r="BN34" s="27">
        <v>57</v>
      </c>
      <c r="BO34" s="27">
        <v>57</v>
      </c>
      <c r="BP34" s="27">
        <v>57</v>
      </c>
      <c r="BQ34" s="27">
        <v>57</v>
      </c>
      <c r="BR34" s="27">
        <v>57</v>
      </c>
      <c r="BS34" s="27">
        <v>57</v>
      </c>
      <c r="BT34" s="27">
        <v>57</v>
      </c>
      <c r="BU34" s="27">
        <v>57</v>
      </c>
      <c r="BV34" s="27">
        <v>57</v>
      </c>
      <c r="BW34" s="27">
        <v>57</v>
      </c>
      <c r="BX34" s="27">
        <v>57</v>
      </c>
      <c r="BY34" s="27">
        <v>57</v>
      </c>
      <c r="BZ34" s="27">
        <v>57</v>
      </c>
      <c r="CA34" s="27">
        <v>57</v>
      </c>
      <c r="CB34" s="27">
        <v>57</v>
      </c>
      <c r="CC34" s="27">
        <v>57</v>
      </c>
      <c r="CD34" s="27">
        <v>50</v>
      </c>
      <c r="CE34" s="41">
        <f t="shared" si="9"/>
        <v>7</v>
      </c>
      <c r="CF34" s="26">
        <f aca="true" t="shared" si="11" ref="CF34:CF39">E34-CC34</f>
        <v>0</v>
      </c>
      <c r="CG34" s="41">
        <f t="shared" si="10"/>
        <v>7</v>
      </c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3">
        <f aca="true" t="shared" si="12" ref="DB34:DB39">CF34/CE34</f>
        <v>0</v>
      </c>
      <c r="DC34" s="29"/>
      <c r="DD34" s="28"/>
      <c r="DE34" s="29" t="s">
        <v>85</v>
      </c>
      <c r="DF34" s="29" t="s">
        <v>183</v>
      </c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30" t="s">
        <v>86</v>
      </c>
      <c r="DS34" s="30" t="s">
        <v>87</v>
      </c>
      <c r="DT34" s="44">
        <v>40311</v>
      </c>
    </row>
    <row r="35" spans="1:124" ht="12.75">
      <c r="A35" s="32">
        <v>30</v>
      </c>
      <c r="B35" s="31" t="s">
        <v>303</v>
      </c>
      <c r="C35" s="27">
        <v>29</v>
      </c>
      <c r="D35" s="27">
        <v>165</v>
      </c>
      <c r="E35" s="27">
        <v>73</v>
      </c>
      <c r="F35" s="18">
        <v>71</v>
      </c>
      <c r="G35" s="18">
        <v>70</v>
      </c>
      <c r="H35" s="18">
        <v>71</v>
      </c>
      <c r="I35" s="18">
        <v>70.5</v>
      </c>
      <c r="J35" s="18">
        <v>70.5</v>
      </c>
      <c r="K35" s="18">
        <v>70</v>
      </c>
      <c r="L35" s="18">
        <v>71</v>
      </c>
      <c r="M35" s="18">
        <v>71</v>
      </c>
      <c r="N35" s="18">
        <v>71</v>
      </c>
      <c r="O35" s="18">
        <v>72</v>
      </c>
      <c r="P35" s="18">
        <v>68.6</v>
      </c>
      <c r="Q35" s="18">
        <v>67.9</v>
      </c>
      <c r="R35" s="18">
        <v>66.4</v>
      </c>
      <c r="S35" s="18">
        <v>67</v>
      </c>
      <c r="T35" s="18">
        <v>65.1</v>
      </c>
      <c r="U35" s="18">
        <v>66.5</v>
      </c>
      <c r="V35" s="18">
        <v>67.8</v>
      </c>
      <c r="W35" s="18">
        <v>68</v>
      </c>
      <c r="X35" s="18">
        <v>68</v>
      </c>
      <c r="Y35" s="18">
        <v>67.5</v>
      </c>
      <c r="Z35" s="18">
        <v>68</v>
      </c>
      <c r="AA35" s="18">
        <v>68</v>
      </c>
      <c r="AB35" s="18">
        <v>67.7</v>
      </c>
      <c r="AC35" s="18">
        <v>67.7</v>
      </c>
      <c r="AD35" s="18">
        <v>66</v>
      </c>
      <c r="AE35" s="18">
        <v>63.7</v>
      </c>
      <c r="AF35" s="18">
        <v>64.7</v>
      </c>
      <c r="AG35" s="18">
        <v>63.2</v>
      </c>
      <c r="AH35" s="18">
        <v>62.1</v>
      </c>
      <c r="AI35" s="18">
        <v>62.6</v>
      </c>
      <c r="AJ35" s="18">
        <v>64</v>
      </c>
      <c r="AK35" s="18">
        <v>63.5</v>
      </c>
      <c r="AL35" s="18"/>
      <c r="AM35" s="18"/>
      <c r="AN35" s="18"/>
      <c r="AO35" s="27">
        <v>63.5</v>
      </c>
      <c r="AP35" s="27">
        <v>66.5</v>
      </c>
      <c r="AQ35" s="27">
        <v>68.5</v>
      </c>
      <c r="AR35" s="27">
        <v>68.5</v>
      </c>
      <c r="AS35" s="27">
        <v>68.5</v>
      </c>
      <c r="AT35" s="27">
        <v>68.5</v>
      </c>
      <c r="AU35" s="27">
        <v>68.5</v>
      </c>
      <c r="AV35" s="46">
        <v>67.7</v>
      </c>
      <c r="AW35" s="46">
        <v>65.8</v>
      </c>
      <c r="AX35" s="46">
        <v>67.7</v>
      </c>
      <c r="AY35" s="46">
        <v>68</v>
      </c>
      <c r="AZ35" s="46">
        <v>67.5</v>
      </c>
      <c r="BA35" s="46">
        <v>68</v>
      </c>
      <c r="BB35" s="46">
        <v>65.2</v>
      </c>
      <c r="BC35" s="46">
        <v>64.3</v>
      </c>
      <c r="BD35" s="49"/>
      <c r="BE35" s="49">
        <v>65</v>
      </c>
      <c r="BF35" s="49"/>
      <c r="BG35" s="49"/>
      <c r="BH35" s="49"/>
      <c r="BI35" s="49"/>
      <c r="BJ35" s="49"/>
      <c r="BK35" s="49">
        <v>64.3</v>
      </c>
      <c r="BL35" s="49">
        <v>64.3</v>
      </c>
      <c r="BM35" s="49">
        <v>64.3</v>
      </c>
      <c r="BN35" s="49">
        <v>64.3</v>
      </c>
      <c r="BO35" s="49">
        <v>64.3</v>
      </c>
      <c r="BP35" s="27">
        <v>64.3</v>
      </c>
      <c r="BQ35" s="27">
        <v>64.3</v>
      </c>
      <c r="BR35" s="27">
        <v>64.3</v>
      </c>
      <c r="BS35" s="27">
        <v>64.3</v>
      </c>
      <c r="BT35" s="27">
        <v>64.3</v>
      </c>
      <c r="BU35" s="27">
        <v>64.3</v>
      </c>
      <c r="BV35" s="27">
        <v>64.3</v>
      </c>
      <c r="BW35" s="27">
        <v>64.3</v>
      </c>
      <c r="BX35" s="27">
        <v>64.3</v>
      </c>
      <c r="BY35" s="27">
        <v>64.3</v>
      </c>
      <c r="BZ35" s="27">
        <v>64.3</v>
      </c>
      <c r="CA35" s="27">
        <v>64.3</v>
      </c>
      <c r="CB35" s="54">
        <v>73</v>
      </c>
      <c r="CC35" s="27">
        <v>73</v>
      </c>
      <c r="CD35" s="27">
        <v>58</v>
      </c>
      <c r="CE35" s="41">
        <f t="shared" si="9"/>
        <v>15</v>
      </c>
      <c r="CF35" s="26">
        <f t="shared" si="11"/>
        <v>0</v>
      </c>
      <c r="CG35" s="41">
        <f t="shared" si="10"/>
        <v>15</v>
      </c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3">
        <f t="shared" si="12"/>
        <v>0</v>
      </c>
      <c r="DC35" s="29">
        <f>E35</f>
        <v>73</v>
      </c>
      <c r="DD35" s="28">
        <f>AK35-AJ35</f>
        <v>-0.5</v>
      </c>
      <c r="DE35" s="29" t="s">
        <v>68</v>
      </c>
      <c r="DF35" s="29" t="s">
        <v>162</v>
      </c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 t="s">
        <v>69</v>
      </c>
      <c r="DR35" s="30" t="s">
        <v>70</v>
      </c>
      <c r="DS35" s="30" t="s">
        <v>71</v>
      </c>
      <c r="DT35" s="44" t="s">
        <v>53</v>
      </c>
    </row>
    <row r="36" spans="1:124" ht="12.75">
      <c r="A36" s="32">
        <v>31</v>
      </c>
      <c r="B36" s="31" t="s">
        <v>192</v>
      </c>
      <c r="C36" s="27">
        <v>27</v>
      </c>
      <c r="D36" s="27">
        <v>170</v>
      </c>
      <c r="E36" s="27">
        <v>59.7</v>
      </c>
      <c r="F36" s="18">
        <v>59.7</v>
      </c>
      <c r="G36" s="18">
        <v>59.7</v>
      </c>
      <c r="H36" s="18">
        <v>59.7</v>
      </c>
      <c r="I36" s="18">
        <v>59.7</v>
      </c>
      <c r="J36" s="18">
        <v>59.7</v>
      </c>
      <c r="K36" s="18">
        <v>58.4</v>
      </c>
      <c r="L36" s="18">
        <v>58.4</v>
      </c>
      <c r="M36" s="18">
        <v>57.8</v>
      </c>
      <c r="N36" s="18">
        <v>57</v>
      </c>
      <c r="O36" s="18">
        <v>56.9</v>
      </c>
      <c r="P36" s="18">
        <v>56.9</v>
      </c>
      <c r="Q36" s="18">
        <v>56.8</v>
      </c>
      <c r="R36" s="18">
        <v>56.8</v>
      </c>
      <c r="S36" s="18">
        <v>56.8</v>
      </c>
      <c r="T36" s="18">
        <v>56.8</v>
      </c>
      <c r="U36" s="18">
        <v>56.1</v>
      </c>
      <c r="V36" s="18">
        <v>56.1</v>
      </c>
      <c r="W36" s="18">
        <v>55.8</v>
      </c>
      <c r="X36" s="18">
        <v>55.8</v>
      </c>
      <c r="Y36" s="18">
        <v>55.8</v>
      </c>
      <c r="Z36" s="18">
        <v>55.8</v>
      </c>
      <c r="AA36" s="18">
        <v>56.2</v>
      </c>
      <c r="AB36" s="18">
        <v>56.2</v>
      </c>
      <c r="AC36" s="18">
        <v>56.2</v>
      </c>
      <c r="AD36" s="18">
        <v>54.9</v>
      </c>
      <c r="AE36" s="18">
        <v>54.9</v>
      </c>
      <c r="AF36" s="18">
        <v>54.8</v>
      </c>
      <c r="AG36" s="18"/>
      <c r="AH36" s="18"/>
      <c r="AI36" s="18"/>
      <c r="AJ36" s="18"/>
      <c r="AK36" s="18"/>
      <c r="AL36" s="18"/>
      <c r="AM36" s="18"/>
      <c r="AN36" s="18"/>
      <c r="AO36" s="27">
        <v>54.8</v>
      </c>
      <c r="AP36" s="27">
        <v>54.8</v>
      </c>
      <c r="AQ36" s="27">
        <v>54.8</v>
      </c>
      <c r="AR36" s="46">
        <v>56.9</v>
      </c>
      <c r="AS36" s="27">
        <v>56.9</v>
      </c>
      <c r="AT36" s="27">
        <v>56.9</v>
      </c>
      <c r="AU36" s="27">
        <v>56.9</v>
      </c>
      <c r="AV36" s="46">
        <v>59</v>
      </c>
      <c r="AW36" s="27">
        <v>59</v>
      </c>
      <c r="AX36" s="27">
        <v>59</v>
      </c>
      <c r="AY36" s="27">
        <v>59</v>
      </c>
      <c r="AZ36" s="27">
        <v>59</v>
      </c>
      <c r="BA36" s="27">
        <v>59</v>
      </c>
      <c r="BB36" s="27">
        <v>59</v>
      </c>
      <c r="BC36" s="27">
        <v>59</v>
      </c>
      <c r="BD36" s="27"/>
      <c r="BE36" s="46">
        <v>56.9</v>
      </c>
      <c r="BF36" s="49"/>
      <c r="BG36" s="49"/>
      <c r="BH36" s="49"/>
      <c r="BI36" s="49"/>
      <c r="BJ36" s="49"/>
      <c r="BK36" s="27">
        <v>59</v>
      </c>
      <c r="BL36" s="27">
        <v>59</v>
      </c>
      <c r="BM36" s="27">
        <v>59</v>
      </c>
      <c r="BN36" s="27">
        <v>59</v>
      </c>
      <c r="BO36" s="46">
        <v>55.8</v>
      </c>
      <c r="BP36" s="27">
        <v>55.8</v>
      </c>
      <c r="BQ36" s="27">
        <v>55.8</v>
      </c>
      <c r="BR36" s="27">
        <v>55.8</v>
      </c>
      <c r="BS36" s="27">
        <v>55.8</v>
      </c>
      <c r="BT36" s="27">
        <v>55.8</v>
      </c>
      <c r="BU36" s="27">
        <v>55.8</v>
      </c>
      <c r="BV36" s="27">
        <v>55.8</v>
      </c>
      <c r="BW36" s="27">
        <v>55.8</v>
      </c>
      <c r="BX36" s="27">
        <v>55.8</v>
      </c>
      <c r="BY36" s="27">
        <v>55.8</v>
      </c>
      <c r="BZ36" s="27">
        <v>55.8</v>
      </c>
      <c r="CA36" s="27">
        <v>55.8</v>
      </c>
      <c r="CB36" s="27">
        <v>55.8</v>
      </c>
      <c r="CC36" s="27">
        <v>55.8</v>
      </c>
      <c r="CD36" s="27">
        <v>53</v>
      </c>
      <c r="CE36" s="41">
        <f t="shared" si="9"/>
        <v>6.700000000000003</v>
      </c>
      <c r="CF36" s="26">
        <f t="shared" si="11"/>
        <v>3.9000000000000057</v>
      </c>
      <c r="CG36" s="41">
        <f t="shared" si="10"/>
        <v>2.799999999999997</v>
      </c>
      <c r="CH36" s="41">
        <f>H36-CG36</f>
        <v>56.900000000000006</v>
      </c>
      <c r="CI36" s="26">
        <f>H36-CF36</f>
        <v>55.8</v>
      </c>
      <c r="CJ36" s="41">
        <f>CH36-CI36</f>
        <v>1.1000000000000085</v>
      </c>
      <c r="CK36" s="41">
        <f>K36-CJ36</f>
        <v>57.29999999999999</v>
      </c>
      <c r="CL36" s="26">
        <f>K36-CI36</f>
        <v>2.6000000000000014</v>
      </c>
      <c r="CM36" s="41">
        <f>CK36-CL36</f>
        <v>54.69999999999999</v>
      </c>
      <c r="CN36" s="41">
        <f>N36-CM36</f>
        <v>2.3000000000000114</v>
      </c>
      <c r="CO36" s="26">
        <f>N36-CL36</f>
        <v>54.4</v>
      </c>
      <c r="CP36" s="41">
        <f>CN36-CO36</f>
        <v>-52.09999999999999</v>
      </c>
      <c r="CQ36" s="41">
        <f>Q36-CP36</f>
        <v>108.89999999999998</v>
      </c>
      <c r="CR36" s="26">
        <f>Q36-CO36</f>
        <v>2.3999999999999986</v>
      </c>
      <c r="CS36" s="41">
        <f>CQ36-CR36</f>
        <v>106.49999999999997</v>
      </c>
      <c r="CT36" s="41">
        <f>T36-CS36</f>
        <v>-49.699999999999974</v>
      </c>
      <c r="CU36" s="26">
        <f>T36-CR36</f>
        <v>54.4</v>
      </c>
      <c r="CV36" s="41">
        <f>CT36-CU36</f>
        <v>-104.09999999999997</v>
      </c>
      <c r="CW36" s="41">
        <f>W36-CV36</f>
        <v>159.89999999999998</v>
      </c>
      <c r="CX36" s="26">
        <f>W36-CU36</f>
        <v>1.3999999999999986</v>
      </c>
      <c r="CY36" s="41">
        <f>CW36-CX36</f>
        <v>158.49999999999997</v>
      </c>
      <c r="CZ36" s="41">
        <f>Z36-CY36</f>
        <v>-102.69999999999997</v>
      </c>
      <c r="DA36" s="26">
        <f>Z36-CX36</f>
        <v>54.4</v>
      </c>
      <c r="DB36" s="43">
        <f t="shared" si="12"/>
        <v>0.5820895522388065</v>
      </c>
      <c r="DC36" s="29"/>
      <c r="DD36" s="28"/>
      <c r="DE36" s="29" t="s">
        <v>94</v>
      </c>
      <c r="DF36" s="29" t="s">
        <v>310</v>
      </c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30" t="s">
        <v>95</v>
      </c>
      <c r="DS36" s="30" t="s">
        <v>96</v>
      </c>
      <c r="DT36" s="44">
        <v>40296</v>
      </c>
    </row>
    <row r="37" spans="1:124" ht="12.75">
      <c r="A37" s="32">
        <v>32</v>
      </c>
      <c r="B37" s="31" t="s">
        <v>72</v>
      </c>
      <c r="C37" s="27">
        <v>29</v>
      </c>
      <c r="D37" s="27">
        <v>165</v>
      </c>
      <c r="E37" s="27">
        <v>70.1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>
        <v>70.1</v>
      </c>
      <c r="Q37" s="18">
        <v>69</v>
      </c>
      <c r="R37" s="18">
        <v>69</v>
      </c>
      <c r="S37" s="18">
        <v>68.2</v>
      </c>
      <c r="T37" s="18">
        <v>66.95</v>
      </c>
      <c r="U37" s="18">
        <v>67.5</v>
      </c>
      <c r="V37" s="18">
        <v>66.6</v>
      </c>
      <c r="W37" s="18">
        <v>67</v>
      </c>
      <c r="X37" s="18">
        <v>66.6</v>
      </c>
      <c r="Y37" s="18">
        <v>66.6</v>
      </c>
      <c r="Z37" s="18">
        <v>66.6</v>
      </c>
      <c r="AA37" s="18">
        <v>66.7</v>
      </c>
      <c r="AB37" s="18">
        <v>67</v>
      </c>
      <c r="AC37" s="18">
        <v>67</v>
      </c>
      <c r="AD37" s="18">
        <v>67.5</v>
      </c>
      <c r="AE37" s="18">
        <v>65.9</v>
      </c>
      <c r="AF37" s="18"/>
      <c r="AG37" s="18"/>
      <c r="AH37" s="18"/>
      <c r="AI37" s="18"/>
      <c r="AJ37" s="18"/>
      <c r="AK37" s="18"/>
      <c r="AL37" s="18"/>
      <c r="AM37" s="18"/>
      <c r="AN37" s="18"/>
      <c r="AO37" s="27">
        <v>65.9</v>
      </c>
      <c r="AP37" s="27">
        <v>65.9</v>
      </c>
      <c r="AQ37" s="27">
        <v>65.9</v>
      </c>
      <c r="AR37" s="27">
        <v>65.9</v>
      </c>
      <c r="AS37" s="27">
        <v>65.9</v>
      </c>
      <c r="AT37" s="27">
        <v>65.9</v>
      </c>
      <c r="AU37" s="27">
        <v>65.9</v>
      </c>
      <c r="AV37" s="27">
        <v>65.9</v>
      </c>
      <c r="AW37" s="27">
        <v>65.9</v>
      </c>
      <c r="AX37" s="27">
        <v>65.9</v>
      </c>
      <c r="AY37" s="27">
        <v>65.9</v>
      </c>
      <c r="AZ37" s="27">
        <v>65.9</v>
      </c>
      <c r="BA37" s="27">
        <v>65.9</v>
      </c>
      <c r="BB37" s="27">
        <v>65.9</v>
      </c>
      <c r="BC37" s="27">
        <v>65.9</v>
      </c>
      <c r="BD37" s="27"/>
      <c r="BE37" s="27"/>
      <c r="BF37" s="27"/>
      <c r="BG37" s="27"/>
      <c r="BH37" s="27"/>
      <c r="BI37" s="27"/>
      <c r="BJ37" s="27"/>
      <c r="BK37" s="27">
        <v>65.9</v>
      </c>
      <c r="BL37" s="27">
        <v>65.9</v>
      </c>
      <c r="BM37" s="27">
        <v>65.9</v>
      </c>
      <c r="BN37" s="27">
        <v>65.9</v>
      </c>
      <c r="BO37" s="27">
        <v>65.9</v>
      </c>
      <c r="BP37" s="27">
        <v>65.9</v>
      </c>
      <c r="BQ37" s="27">
        <v>65.9</v>
      </c>
      <c r="BR37" s="27">
        <v>65.9</v>
      </c>
      <c r="BS37" s="27">
        <v>65.9</v>
      </c>
      <c r="BT37" s="27">
        <v>65.9</v>
      </c>
      <c r="BU37" s="27">
        <v>65.9</v>
      </c>
      <c r="BV37" s="27">
        <v>65.9</v>
      </c>
      <c r="BW37" s="27">
        <v>65.9</v>
      </c>
      <c r="BX37" s="27">
        <v>65.9</v>
      </c>
      <c r="BY37" s="27">
        <v>65.9</v>
      </c>
      <c r="BZ37" s="27">
        <v>65.9</v>
      </c>
      <c r="CA37" s="27">
        <v>65.9</v>
      </c>
      <c r="CB37" s="27">
        <v>65.9</v>
      </c>
      <c r="CC37" s="27">
        <v>65.9</v>
      </c>
      <c r="CD37" s="27">
        <v>60</v>
      </c>
      <c r="CE37" s="41">
        <f t="shared" si="9"/>
        <v>10.099999999999994</v>
      </c>
      <c r="CF37" s="26">
        <f t="shared" si="11"/>
        <v>4.199999999999989</v>
      </c>
      <c r="CG37" s="41">
        <f t="shared" si="10"/>
        <v>5.900000000000006</v>
      </c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3">
        <f t="shared" si="12"/>
        <v>0.41584158415841493</v>
      </c>
      <c r="DC37" s="29"/>
      <c r="DD37" s="28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30"/>
      <c r="DS37" s="30"/>
      <c r="DT37" s="44">
        <v>40343</v>
      </c>
    </row>
    <row r="38" spans="1:124" ht="12.75">
      <c r="A38" s="32">
        <v>33</v>
      </c>
      <c r="B38" s="31" t="s">
        <v>369</v>
      </c>
      <c r="C38" s="27">
        <v>21</v>
      </c>
      <c r="D38" s="27">
        <v>165</v>
      </c>
      <c r="E38" s="27">
        <v>62.8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>
        <v>58</v>
      </c>
      <c r="AO38" s="27">
        <v>58</v>
      </c>
      <c r="AP38" s="27">
        <v>56.8</v>
      </c>
      <c r="AQ38" s="27">
        <v>56.8</v>
      </c>
      <c r="AR38" s="27">
        <v>56.8</v>
      </c>
      <c r="AS38" s="46">
        <v>58.4</v>
      </c>
      <c r="AT38" s="27">
        <v>58.4</v>
      </c>
      <c r="AU38" s="27">
        <v>58.4</v>
      </c>
      <c r="AV38" s="27">
        <v>58.4</v>
      </c>
      <c r="AW38" s="46">
        <v>57.8</v>
      </c>
      <c r="AX38" s="46">
        <v>57.4</v>
      </c>
      <c r="AY38" s="27">
        <v>57.4</v>
      </c>
      <c r="AZ38" s="46">
        <v>57.9</v>
      </c>
      <c r="BA38" s="46">
        <v>57.6</v>
      </c>
      <c r="BB38" s="27">
        <v>57.6</v>
      </c>
      <c r="BC38" s="27">
        <v>57.6</v>
      </c>
      <c r="BD38" s="27"/>
      <c r="BE38" s="27">
        <v>60</v>
      </c>
      <c r="BF38" s="46">
        <v>58.6</v>
      </c>
      <c r="BG38" s="46">
        <v>58.4</v>
      </c>
      <c r="BH38" s="49"/>
      <c r="BI38" s="54">
        <v>58.6</v>
      </c>
      <c r="BJ38" s="49"/>
      <c r="BK38" s="54">
        <v>59.6</v>
      </c>
      <c r="BL38" s="49">
        <v>59.6</v>
      </c>
      <c r="BM38" s="49">
        <v>59.6</v>
      </c>
      <c r="BN38" s="49">
        <v>59.6</v>
      </c>
      <c r="BO38" s="49">
        <v>59.6</v>
      </c>
      <c r="BP38" s="46">
        <v>57.8</v>
      </c>
      <c r="BQ38" s="27">
        <v>57.8</v>
      </c>
      <c r="BR38" s="27">
        <v>57.8</v>
      </c>
      <c r="BS38" s="27">
        <v>57.8</v>
      </c>
      <c r="BT38" s="27">
        <v>57.8</v>
      </c>
      <c r="BU38" s="27">
        <v>57.8</v>
      </c>
      <c r="BV38" s="27">
        <v>57.8</v>
      </c>
      <c r="BW38" s="54">
        <v>62.2</v>
      </c>
      <c r="BX38" s="27">
        <v>62.2</v>
      </c>
      <c r="BY38" s="46">
        <v>61.8</v>
      </c>
      <c r="BZ38" s="46">
        <v>60.6</v>
      </c>
      <c r="CA38" s="46">
        <v>60</v>
      </c>
      <c r="CB38" s="46">
        <v>58.2</v>
      </c>
      <c r="CC38" s="27">
        <v>58.2</v>
      </c>
      <c r="CD38" s="27">
        <v>52</v>
      </c>
      <c r="CE38" s="41">
        <f t="shared" si="9"/>
        <v>10.799999999999997</v>
      </c>
      <c r="CF38" s="26">
        <f t="shared" si="11"/>
        <v>4.599999999999994</v>
      </c>
      <c r="CG38" s="41">
        <f t="shared" si="10"/>
        <v>6.200000000000003</v>
      </c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3">
        <f t="shared" si="12"/>
        <v>0.4259259259259255</v>
      </c>
      <c r="DC38" s="29"/>
      <c r="DD38" s="28"/>
      <c r="DE38" s="29" t="s">
        <v>242</v>
      </c>
      <c r="DF38" s="29" t="s">
        <v>397</v>
      </c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30" t="s">
        <v>243</v>
      </c>
      <c r="DS38" s="30" t="s">
        <v>293</v>
      </c>
      <c r="DT38" s="44" t="s">
        <v>244</v>
      </c>
    </row>
    <row r="39" spans="1:124" ht="12.75">
      <c r="A39" s="32">
        <v>34</v>
      </c>
      <c r="B39" s="31" t="s">
        <v>371</v>
      </c>
      <c r="C39" s="27">
        <v>44</v>
      </c>
      <c r="D39" s="27">
        <v>172</v>
      </c>
      <c r="E39" s="27">
        <v>72.6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49"/>
      <c r="BE39" s="49"/>
      <c r="BF39" s="49"/>
      <c r="BG39" s="49"/>
      <c r="BH39" s="49"/>
      <c r="BI39" s="49"/>
      <c r="BJ39" s="49"/>
      <c r="BK39" s="49">
        <v>72.6</v>
      </c>
      <c r="BL39" s="46">
        <v>70.8</v>
      </c>
      <c r="BM39" s="54">
        <v>71.3</v>
      </c>
      <c r="BN39" s="46">
        <v>71</v>
      </c>
      <c r="BO39" s="27">
        <v>71</v>
      </c>
      <c r="BP39" s="27">
        <v>71</v>
      </c>
      <c r="BQ39" s="54">
        <v>71.1</v>
      </c>
      <c r="BR39" s="46">
        <v>70.6</v>
      </c>
      <c r="BS39" s="46">
        <v>69.8</v>
      </c>
      <c r="BT39" s="46">
        <v>69</v>
      </c>
      <c r="BU39" s="54">
        <v>69.7</v>
      </c>
      <c r="BV39" s="46">
        <v>69.2</v>
      </c>
      <c r="BW39" s="46">
        <v>67.7</v>
      </c>
      <c r="BX39" s="58">
        <v>67.7</v>
      </c>
      <c r="BY39" s="27">
        <v>67.7</v>
      </c>
      <c r="BZ39" s="54">
        <v>69.1</v>
      </c>
      <c r="CA39" s="46">
        <v>67.7</v>
      </c>
      <c r="CB39" s="54">
        <v>68.7</v>
      </c>
      <c r="CC39" s="27">
        <v>68.7</v>
      </c>
      <c r="CD39" s="27">
        <v>67</v>
      </c>
      <c r="CE39" s="41">
        <f t="shared" si="9"/>
        <v>5.599999999999994</v>
      </c>
      <c r="CF39" s="26">
        <f t="shared" si="11"/>
        <v>3.8999999999999915</v>
      </c>
      <c r="CG39" s="41">
        <f t="shared" si="10"/>
        <v>1.7000000000000028</v>
      </c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3">
        <f t="shared" si="12"/>
        <v>0.6964285714285706</v>
      </c>
      <c r="DC39" s="29"/>
      <c r="DD39" s="28">
        <f>AK39-AJ39</f>
        <v>0</v>
      </c>
      <c r="DE39" s="29" t="s">
        <v>358</v>
      </c>
      <c r="DF39" s="29" t="s">
        <v>394</v>
      </c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30" t="s">
        <v>351</v>
      </c>
      <c r="DS39" s="30" t="s">
        <v>350</v>
      </c>
      <c r="DT39" s="44"/>
    </row>
    <row r="40" spans="1:124" ht="18.75">
      <c r="A40" s="70" t="s">
        <v>254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2"/>
    </row>
    <row r="41" spans="1:124" ht="12.75">
      <c r="A41" s="32">
        <v>35</v>
      </c>
      <c r="B41" s="31" t="s">
        <v>61</v>
      </c>
      <c r="C41" s="27">
        <v>29</v>
      </c>
      <c r="D41" s="27">
        <v>172</v>
      </c>
      <c r="E41" s="27">
        <v>59</v>
      </c>
      <c r="F41" s="18">
        <v>59</v>
      </c>
      <c r="G41" s="18">
        <v>59</v>
      </c>
      <c r="H41" s="18">
        <v>59</v>
      </c>
      <c r="I41" s="18">
        <v>59</v>
      </c>
      <c r="J41" s="18">
        <v>59</v>
      </c>
      <c r="K41" s="18">
        <v>59</v>
      </c>
      <c r="L41" s="18">
        <v>56</v>
      </c>
      <c r="M41" s="18">
        <v>56.5</v>
      </c>
      <c r="N41" s="18">
        <v>56</v>
      </c>
      <c r="O41" s="18">
        <v>54</v>
      </c>
      <c r="P41" s="18"/>
      <c r="Q41" s="18">
        <v>55</v>
      </c>
      <c r="R41" s="18">
        <v>55</v>
      </c>
      <c r="S41" s="18">
        <v>55</v>
      </c>
      <c r="T41" s="18">
        <v>53.8</v>
      </c>
      <c r="U41" s="18">
        <v>53.8</v>
      </c>
      <c r="V41" s="18">
        <v>53.8</v>
      </c>
      <c r="W41" s="18">
        <v>53.8</v>
      </c>
      <c r="X41" s="18">
        <v>53.8</v>
      </c>
      <c r="Y41" s="18">
        <v>53.8</v>
      </c>
      <c r="Z41" s="18">
        <v>53.8</v>
      </c>
      <c r="AA41" s="18">
        <f>U41+1</f>
        <v>54.8</v>
      </c>
      <c r="AB41" s="18">
        <v>54.8</v>
      </c>
      <c r="AC41" s="18">
        <v>55.8</v>
      </c>
      <c r="AD41" s="18">
        <f>AC41+1</f>
        <v>56.8</v>
      </c>
      <c r="AE41" s="18">
        <f>AD41+1</f>
        <v>57.8</v>
      </c>
      <c r="AF41" s="18"/>
      <c r="AG41" s="18"/>
      <c r="AH41" s="18"/>
      <c r="AI41" s="18"/>
      <c r="AJ41" s="18"/>
      <c r="AK41" s="18"/>
      <c r="AL41" s="18"/>
      <c r="AM41" s="18"/>
      <c r="AN41" s="18"/>
      <c r="AO41" s="27">
        <v>57.8</v>
      </c>
      <c r="AP41" s="27">
        <v>57.8</v>
      </c>
      <c r="AQ41" s="27">
        <v>57.8</v>
      </c>
      <c r="AR41" s="46">
        <v>56</v>
      </c>
      <c r="AS41" s="27">
        <v>56</v>
      </c>
      <c r="AT41" s="27">
        <v>56</v>
      </c>
      <c r="AU41" s="27">
        <v>56</v>
      </c>
      <c r="AV41" s="27">
        <v>56</v>
      </c>
      <c r="AW41" s="27">
        <v>56</v>
      </c>
      <c r="AX41" s="27">
        <v>56</v>
      </c>
      <c r="AY41" s="27">
        <v>56</v>
      </c>
      <c r="AZ41" s="27">
        <v>56</v>
      </c>
      <c r="BA41" s="27">
        <v>56</v>
      </c>
      <c r="BB41" s="27">
        <v>56</v>
      </c>
      <c r="BC41" s="27">
        <v>56</v>
      </c>
      <c r="BD41" s="27"/>
      <c r="BE41" s="27"/>
      <c r="BF41" s="27"/>
      <c r="BG41" s="27"/>
      <c r="BH41" s="27"/>
      <c r="BI41" s="27"/>
      <c r="BJ41" s="27"/>
      <c r="BK41" s="27">
        <v>56</v>
      </c>
      <c r="BL41" s="27">
        <v>56</v>
      </c>
      <c r="BM41" s="27">
        <v>56</v>
      </c>
      <c r="BN41" s="27">
        <v>56</v>
      </c>
      <c r="BO41" s="27">
        <v>56</v>
      </c>
      <c r="BP41" s="27">
        <v>56</v>
      </c>
      <c r="BQ41" s="27">
        <v>56</v>
      </c>
      <c r="BR41" s="27">
        <v>56</v>
      </c>
      <c r="BS41" s="27">
        <v>56</v>
      </c>
      <c r="BT41" s="27">
        <v>56</v>
      </c>
      <c r="BU41" s="27">
        <v>56</v>
      </c>
      <c r="BV41" s="27">
        <v>56</v>
      </c>
      <c r="BW41" s="27">
        <v>56</v>
      </c>
      <c r="BX41" s="27">
        <v>56</v>
      </c>
      <c r="BY41" s="27">
        <v>56</v>
      </c>
      <c r="BZ41" s="27">
        <v>56</v>
      </c>
      <c r="CA41" s="27">
        <v>56</v>
      </c>
      <c r="CB41" s="27">
        <v>56</v>
      </c>
      <c r="CC41" s="27">
        <v>56</v>
      </c>
      <c r="CD41" s="27">
        <v>51</v>
      </c>
      <c r="CE41" s="41">
        <f aca="true" t="shared" si="13" ref="CE41:CE54">E41-CD41</f>
        <v>8</v>
      </c>
      <c r="CF41" s="26">
        <f>E41-CC41</f>
        <v>3</v>
      </c>
      <c r="CG41" s="41">
        <f aca="true" t="shared" si="14" ref="CG41:CG54">CC41-CD41</f>
        <v>5</v>
      </c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3">
        <f>CF41/CE41</f>
        <v>0.375</v>
      </c>
      <c r="DC41" s="29"/>
      <c r="DD41" s="28"/>
      <c r="DE41" s="29" t="s">
        <v>60</v>
      </c>
      <c r="DF41" s="29" t="s">
        <v>165</v>
      </c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30" t="s">
        <v>62</v>
      </c>
      <c r="DS41" s="30" t="s">
        <v>63</v>
      </c>
      <c r="DT41" s="44">
        <v>40302</v>
      </c>
    </row>
    <row r="42" spans="1:124" ht="12.75">
      <c r="A42" s="45">
        <v>36</v>
      </c>
      <c r="B42" s="31" t="s">
        <v>318</v>
      </c>
      <c r="C42" s="27">
        <v>31</v>
      </c>
      <c r="D42" s="27">
        <v>164</v>
      </c>
      <c r="E42" s="27">
        <v>60</v>
      </c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27"/>
      <c r="AP42" s="27"/>
      <c r="AQ42" s="27"/>
      <c r="AR42" s="46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46">
        <v>59.5</v>
      </c>
      <c r="BI42" s="54">
        <v>59.7</v>
      </c>
      <c r="BJ42" s="49"/>
      <c r="BK42" s="46">
        <v>58.5</v>
      </c>
      <c r="BL42" s="46">
        <v>57.9</v>
      </c>
      <c r="BM42" s="27">
        <v>57.9</v>
      </c>
      <c r="BN42" s="46">
        <v>57.6</v>
      </c>
      <c r="BO42" s="27">
        <v>57.6</v>
      </c>
      <c r="BP42" s="54">
        <v>59</v>
      </c>
      <c r="BQ42" s="58">
        <v>59</v>
      </c>
      <c r="BR42" s="54">
        <v>60</v>
      </c>
      <c r="BS42" s="46">
        <v>59.8</v>
      </c>
      <c r="BT42" s="54">
        <v>59.9</v>
      </c>
      <c r="BU42" s="46">
        <v>59.4</v>
      </c>
      <c r="BV42" s="27">
        <v>59.4</v>
      </c>
      <c r="BW42" s="27">
        <v>59.4</v>
      </c>
      <c r="BX42" s="27">
        <v>59.4</v>
      </c>
      <c r="BY42" s="27">
        <v>59.4</v>
      </c>
      <c r="BZ42" s="27">
        <v>59.4</v>
      </c>
      <c r="CA42" s="27">
        <v>59.4</v>
      </c>
      <c r="CB42" s="27">
        <v>59.4</v>
      </c>
      <c r="CC42" s="27">
        <v>59.4</v>
      </c>
      <c r="CD42" s="27">
        <v>55</v>
      </c>
      <c r="CE42" s="41">
        <f t="shared" si="13"/>
        <v>5</v>
      </c>
      <c r="CF42" s="26">
        <f aca="true" t="shared" si="15" ref="CF42:CF54">E42-CC42</f>
        <v>0.6000000000000014</v>
      </c>
      <c r="CG42" s="41">
        <f t="shared" si="14"/>
        <v>4.399999999999999</v>
      </c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3">
        <f aca="true" t="shared" si="16" ref="DB42:DB54">CF42/CE42</f>
        <v>0.12000000000000029</v>
      </c>
      <c r="DC42" s="29"/>
      <c r="DD42" s="28"/>
      <c r="DE42" s="29" t="s">
        <v>319</v>
      </c>
      <c r="DF42" s="29" t="s">
        <v>327</v>
      </c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30"/>
      <c r="DS42" s="30" t="s">
        <v>320</v>
      </c>
      <c r="DT42" s="44" t="s">
        <v>321</v>
      </c>
    </row>
    <row r="43" spans="1:124" ht="12.75">
      <c r="A43" s="32">
        <v>37</v>
      </c>
      <c r="B43" s="31" t="s">
        <v>256</v>
      </c>
      <c r="C43" s="27"/>
      <c r="D43" s="27">
        <v>166</v>
      </c>
      <c r="E43" s="27">
        <v>77</v>
      </c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>
        <v>77</v>
      </c>
      <c r="AH43" s="18"/>
      <c r="AI43" s="18"/>
      <c r="AJ43" s="18"/>
      <c r="AK43" s="18"/>
      <c r="AL43" s="18">
        <v>73</v>
      </c>
      <c r="AM43" s="18">
        <v>72.5</v>
      </c>
      <c r="AN43" s="18">
        <v>72.5</v>
      </c>
      <c r="AO43" s="27">
        <v>72.5</v>
      </c>
      <c r="AP43" s="27">
        <v>72</v>
      </c>
      <c r="AQ43" s="27">
        <v>72</v>
      </c>
      <c r="AR43" s="27">
        <v>72</v>
      </c>
      <c r="AS43" s="46">
        <v>73.5</v>
      </c>
      <c r="AT43" s="46">
        <v>73</v>
      </c>
      <c r="AU43" s="27">
        <v>73</v>
      </c>
      <c r="AV43" s="27">
        <v>73</v>
      </c>
      <c r="AW43" s="27">
        <v>73</v>
      </c>
      <c r="AX43" s="27">
        <v>73</v>
      </c>
      <c r="AY43" s="27">
        <v>73</v>
      </c>
      <c r="AZ43" s="27">
        <v>73</v>
      </c>
      <c r="BA43" s="27">
        <v>73</v>
      </c>
      <c r="BB43" s="27">
        <v>73</v>
      </c>
      <c r="BC43" s="46">
        <v>72</v>
      </c>
      <c r="BD43" s="49">
        <v>72</v>
      </c>
      <c r="BE43" s="49">
        <v>72</v>
      </c>
      <c r="BF43" s="46">
        <v>71</v>
      </c>
      <c r="BG43" s="54">
        <v>71.5</v>
      </c>
      <c r="BH43" s="49"/>
      <c r="BI43" s="49"/>
      <c r="BJ43" s="49"/>
      <c r="BK43" s="54">
        <v>72</v>
      </c>
      <c r="BL43" s="27">
        <v>72</v>
      </c>
      <c r="BM43" s="58">
        <v>72</v>
      </c>
      <c r="BN43" s="27">
        <v>72</v>
      </c>
      <c r="BO43" s="27">
        <v>72</v>
      </c>
      <c r="BP43" s="27">
        <v>72</v>
      </c>
      <c r="BQ43" s="27">
        <v>72</v>
      </c>
      <c r="BR43" s="46">
        <v>71</v>
      </c>
      <c r="BS43" s="58">
        <v>71</v>
      </c>
      <c r="BT43" s="27">
        <v>71</v>
      </c>
      <c r="BU43" s="27">
        <v>71</v>
      </c>
      <c r="BV43" s="27">
        <v>71</v>
      </c>
      <c r="BW43" s="27">
        <v>71</v>
      </c>
      <c r="BX43" s="27">
        <v>71</v>
      </c>
      <c r="BY43" s="27">
        <v>71</v>
      </c>
      <c r="BZ43" s="27">
        <v>71</v>
      </c>
      <c r="CA43" s="27">
        <v>71</v>
      </c>
      <c r="CB43" s="27">
        <v>71</v>
      </c>
      <c r="CC43" s="27">
        <v>71</v>
      </c>
      <c r="CD43" s="27">
        <v>67</v>
      </c>
      <c r="CE43" s="41">
        <f t="shared" si="13"/>
        <v>10</v>
      </c>
      <c r="CF43" s="26">
        <f t="shared" si="15"/>
        <v>6</v>
      </c>
      <c r="CG43" s="41">
        <f t="shared" si="14"/>
        <v>4</v>
      </c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3">
        <f t="shared" si="16"/>
        <v>0.6</v>
      </c>
      <c r="DC43" s="29"/>
      <c r="DD43" s="28"/>
      <c r="DE43" s="29" t="s">
        <v>239</v>
      </c>
      <c r="DF43" s="29" t="s">
        <v>233</v>
      </c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30" t="s">
        <v>232</v>
      </c>
      <c r="DS43" s="30" t="s">
        <v>234</v>
      </c>
      <c r="DT43" s="44" t="s">
        <v>231</v>
      </c>
    </row>
    <row r="44" spans="1:124" ht="12.75">
      <c r="A44" s="45">
        <v>38</v>
      </c>
      <c r="B44" s="31" t="s">
        <v>273</v>
      </c>
      <c r="C44" s="27">
        <v>23.5</v>
      </c>
      <c r="D44" s="27">
        <v>160</v>
      </c>
      <c r="E44" s="27">
        <v>53.5</v>
      </c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27"/>
      <c r="AP44" s="27"/>
      <c r="AQ44" s="27"/>
      <c r="AR44" s="27"/>
      <c r="AS44" s="27"/>
      <c r="AT44" s="27"/>
      <c r="AU44" s="27"/>
      <c r="AV44" s="46">
        <v>53.5</v>
      </c>
      <c r="AW44" s="46">
        <v>52.5</v>
      </c>
      <c r="AX44" s="27">
        <v>52.5</v>
      </c>
      <c r="AY44" s="27">
        <v>52.5</v>
      </c>
      <c r="AZ44" s="27">
        <v>52.5</v>
      </c>
      <c r="BA44" s="27">
        <v>52.5</v>
      </c>
      <c r="BB44" s="27">
        <v>52.5</v>
      </c>
      <c r="BC44" s="27">
        <v>52.5</v>
      </c>
      <c r="BD44" s="27"/>
      <c r="BE44" s="27"/>
      <c r="BF44" s="27"/>
      <c r="BG44" s="27"/>
      <c r="BH44" s="27"/>
      <c r="BI44" s="27"/>
      <c r="BJ44" s="27"/>
      <c r="BK44" s="27">
        <v>52.5</v>
      </c>
      <c r="BL44" s="27">
        <v>52.5</v>
      </c>
      <c r="BM44" s="27">
        <v>52.5</v>
      </c>
      <c r="BN44" s="27">
        <v>52.5</v>
      </c>
      <c r="BO44" s="27">
        <v>52.5</v>
      </c>
      <c r="BP44" s="27">
        <v>52.5</v>
      </c>
      <c r="BQ44" s="27">
        <v>52.5</v>
      </c>
      <c r="BR44" s="27">
        <v>52.5</v>
      </c>
      <c r="BS44" s="27">
        <v>52.5</v>
      </c>
      <c r="BT44" s="27">
        <v>52.5</v>
      </c>
      <c r="BU44" s="27">
        <v>52.5</v>
      </c>
      <c r="BV44" s="27">
        <v>52.5</v>
      </c>
      <c r="BW44" s="27">
        <v>52.5</v>
      </c>
      <c r="BX44" s="27">
        <v>52.5</v>
      </c>
      <c r="BY44" s="27">
        <v>52.5</v>
      </c>
      <c r="BZ44" s="27">
        <v>52.5</v>
      </c>
      <c r="CA44" s="27">
        <v>52.5</v>
      </c>
      <c r="CB44" s="27">
        <v>52.5</v>
      </c>
      <c r="CC44" s="27">
        <v>52.5</v>
      </c>
      <c r="CD44" s="27">
        <v>48</v>
      </c>
      <c r="CE44" s="41">
        <f t="shared" si="13"/>
        <v>5.5</v>
      </c>
      <c r="CF44" s="26">
        <f t="shared" si="15"/>
        <v>1</v>
      </c>
      <c r="CG44" s="41">
        <f t="shared" si="14"/>
        <v>4.5</v>
      </c>
      <c r="CH44" s="41">
        <f>H44-CG44</f>
        <v>-4.5</v>
      </c>
      <c r="CI44" s="26">
        <f>H44-CF44</f>
        <v>-1</v>
      </c>
      <c r="CJ44" s="41">
        <f>CH44-CI44</f>
        <v>-3.5</v>
      </c>
      <c r="CK44" s="41">
        <f>K44-CJ44</f>
        <v>3.5</v>
      </c>
      <c r="CL44" s="26">
        <f>K44-CI44</f>
        <v>1</v>
      </c>
      <c r="CM44" s="41">
        <f>CK44-CL44</f>
        <v>2.5</v>
      </c>
      <c r="CN44" s="41">
        <f>N44-CM44</f>
        <v>-2.5</v>
      </c>
      <c r="CO44" s="26">
        <f>N44-CL44</f>
        <v>-1</v>
      </c>
      <c r="CP44" s="41">
        <f>CN44-CO44</f>
        <v>-1.5</v>
      </c>
      <c r="CQ44" s="41">
        <f>Q44-CP44</f>
        <v>1.5</v>
      </c>
      <c r="CR44" s="26">
        <f>Q44-CO44</f>
        <v>1</v>
      </c>
      <c r="CS44" s="41">
        <f>CQ44-CR44</f>
        <v>0.5</v>
      </c>
      <c r="CT44" s="41">
        <f>T44-CS44</f>
        <v>-0.5</v>
      </c>
      <c r="CU44" s="26">
        <f>T44-CR44</f>
        <v>-1</v>
      </c>
      <c r="CV44" s="41">
        <f>CT44-CU44</f>
        <v>0.5</v>
      </c>
      <c r="CW44" s="41">
        <f>W44-CV44</f>
        <v>-0.5</v>
      </c>
      <c r="CX44" s="26">
        <f>W44-CU44</f>
        <v>1</v>
      </c>
      <c r="CY44" s="41">
        <f>CW44-CX44</f>
        <v>-1.5</v>
      </c>
      <c r="CZ44" s="41">
        <f>Z44-CY44</f>
        <v>1.5</v>
      </c>
      <c r="DA44" s="26">
        <f>Z44-CX44</f>
        <v>-1</v>
      </c>
      <c r="DB44" s="43">
        <f t="shared" si="16"/>
        <v>0.18181818181818182</v>
      </c>
      <c r="DC44" s="29"/>
      <c r="DD44" s="28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30"/>
      <c r="DS44" s="30"/>
      <c r="DT44" s="44"/>
    </row>
    <row r="45" spans="1:124" ht="12.75">
      <c r="A45" s="32">
        <v>39</v>
      </c>
      <c r="B45" s="51" t="s">
        <v>305</v>
      </c>
      <c r="C45" s="49">
        <v>28</v>
      </c>
      <c r="D45" s="49">
        <v>153</v>
      </c>
      <c r="E45" s="49">
        <v>55.7</v>
      </c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>
        <v>55.6</v>
      </c>
      <c r="BC45" s="49"/>
      <c r="BD45" s="46">
        <v>54</v>
      </c>
      <c r="BE45" s="49"/>
      <c r="BF45" s="46">
        <v>53.6</v>
      </c>
      <c r="BG45" s="49"/>
      <c r="BH45" s="49"/>
      <c r="BI45" s="49"/>
      <c r="BJ45" s="49"/>
      <c r="BK45" s="27">
        <v>53.6</v>
      </c>
      <c r="BL45" s="27">
        <v>53.6</v>
      </c>
      <c r="BM45" s="27">
        <v>53.6</v>
      </c>
      <c r="BN45" s="27">
        <v>53.6</v>
      </c>
      <c r="BO45" s="27">
        <v>53.6</v>
      </c>
      <c r="BP45" s="27">
        <v>53.6</v>
      </c>
      <c r="BQ45" s="27">
        <v>53.6</v>
      </c>
      <c r="BR45" s="27">
        <v>53.6</v>
      </c>
      <c r="BS45" s="27">
        <v>53.6</v>
      </c>
      <c r="BT45" s="27">
        <v>53.6</v>
      </c>
      <c r="BU45" s="27">
        <v>53.6</v>
      </c>
      <c r="BV45" s="27">
        <v>53.6</v>
      </c>
      <c r="BW45" s="27">
        <v>53.6</v>
      </c>
      <c r="BX45" s="27">
        <v>53.6</v>
      </c>
      <c r="BY45" s="27">
        <v>53.6</v>
      </c>
      <c r="BZ45" s="27">
        <v>53.6</v>
      </c>
      <c r="CA45" s="27">
        <v>53.6</v>
      </c>
      <c r="CB45" s="27">
        <v>53.6</v>
      </c>
      <c r="CC45" s="27">
        <v>53.6</v>
      </c>
      <c r="CD45" s="49">
        <v>50</v>
      </c>
      <c r="CE45" s="41">
        <f t="shared" si="13"/>
        <v>5.700000000000003</v>
      </c>
      <c r="CF45" s="26">
        <f t="shared" si="15"/>
        <v>2.1000000000000014</v>
      </c>
      <c r="CG45" s="41">
        <f t="shared" si="14"/>
        <v>3.6000000000000014</v>
      </c>
      <c r="CH45" s="41"/>
      <c r="CI45" s="26"/>
      <c r="CJ45" s="41"/>
      <c r="CK45" s="41"/>
      <c r="CL45" s="26"/>
      <c r="CM45" s="41"/>
      <c r="CN45" s="41"/>
      <c r="CO45" s="26"/>
      <c r="CP45" s="41"/>
      <c r="CQ45" s="41"/>
      <c r="CR45" s="26"/>
      <c r="CS45" s="41"/>
      <c r="CT45" s="41"/>
      <c r="CU45" s="26"/>
      <c r="CV45" s="41"/>
      <c r="CW45" s="41"/>
      <c r="CX45" s="26"/>
      <c r="CY45" s="41"/>
      <c r="CZ45" s="41"/>
      <c r="DA45" s="26"/>
      <c r="DB45" s="43">
        <f t="shared" si="16"/>
        <v>0.36842105263157904</v>
      </c>
      <c r="DC45" s="1"/>
      <c r="DD45" s="10"/>
      <c r="DE45" s="52" t="s">
        <v>306</v>
      </c>
      <c r="DF45" s="52" t="s">
        <v>313</v>
      </c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0"/>
      <c r="DS45" s="50"/>
      <c r="DT45" s="53">
        <v>40627</v>
      </c>
    </row>
    <row r="46" spans="1:124" ht="12.75">
      <c r="A46" s="45">
        <v>40</v>
      </c>
      <c r="B46" s="31" t="s">
        <v>328</v>
      </c>
      <c r="C46" s="27">
        <v>25</v>
      </c>
      <c r="D46" s="27">
        <v>169</v>
      </c>
      <c r="E46" s="27">
        <v>59.5</v>
      </c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>
        <v>59.5</v>
      </c>
      <c r="AN46" s="18"/>
      <c r="AO46" s="27">
        <v>60</v>
      </c>
      <c r="AP46" s="27">
        <v>60</v>
      </c>
      <c r="AQ46" s="27">
        <v>60</v>
      </c>
      <c r="AR46" s="46">
        <v>59.5</v>
      </c>
      <c r="AS46" s="27">
        <v>59.5</v>
      </c>
      <c r="AT46" s="46">
        <v>58.1</v>
      </c>
      <c r="AU46" s="27">
        <v>58.1</v>
      </c>
      <c r="AV46" s="46">
        <v>59.2</v>
      </c>
      <c r="AW46" s="46">
        <v>58.7</v>
      </c>
      <c r="AX46" s="46">
        <v>58.1</v>
      </c>
      <c r="AY46" s="46">
        <v>56.9</v>
      </c>
      <c r="AZ46" s="27">
        <v>56.9</v>
      </c>
      <c r="BA46" s="46">
        <v>58.5</v>
      </c>
      <c r="BB46" s="46">
        <v>58</v>
      </c>
      <c r="BC46" s="27">
        <v>58</v>
      </c>
      <c r="BD46" s="49"/>
      <c r="BE46" s="46">
        <v>57.3</v>
      </c>
      <c r="BF46" s="49"/>
      <c r="BG46" s="49">
        <v>58.2</v>
      </c>
      <c r="BH46" s="49"/>
      <c r="BI46" s="46">
        <v>57.5</v>
      </c>
      <c r="BJ46" s="49"/>
      <c r="BK46" s="58">
        <v>57.5</v>
      </c>
      <c r="BL46" s="27">
        <v>57.5</v>
      </c>
      <c r="BM46" s="27">
        <v>57.5</v>
      </c>
      <c r="BN46" s="27">
        <v>57.5</v>
      </c>
      <c r="BO46" s="54">
        <v>57.6</v>
      </c>
      <c r="BP46" s="27">
        <v>57.6</v>
      </c>
      <c r="BQ46" s="27">
        <v>57.6</v>
      </c>
      <c r="BR46" s="54">
        <v>59.5</v>
      </c>
      <c r="BS46" s="46">
        <v>59.2</v>
      </c>
      <c r="BT46" s="27">
        <v>59.2</v>
      </c>
      <c r="BU46" s="27">
        <v>59.2</v>
      </c>
      <c r="BV46" s="27">
        <v>59.2</v>
      </c>
      <c r="BW46" s="46">
        <v>59</v>
      </c>
      <c r="BX46" s="46">
        <v>58.3</v>
      </c>
      <c r="BY46" s="27">
        <v>58.3</v>
      </c>
      <c r="BZ46" s="27">
        <v>58.3</v>
      </c>
      <c r="CA46" s="27">
        <v>58.3</v>
      </c>
      <c r="CB46" s="27">
        <v>58.3</v>
      </c>
      <c r="CC46" s="27">
        <v>58.3</v>
      </c>
      <c r="CD46" s="27">
        <v>55</v>
      </c>
      <c r="CE46" s="41">
        <f t="shared" si="13"/>
        <v>4.5</v>
      </c>
      <c r="CF46" s="26">
        <f t="shared" si="15"/>
        <v>1.2000000000000028</v>
      </c>
      <c r="CG46" s="41">
        <f t="shared" si="14"/>
        <v>3.299999999999997</v>
      </c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3">
        <f t="shared" si="16"/>
        <v>0.2666666666666673</v>
      </c>
      <c r="DC46" s="29"/>
      <c r="DD46" s="28"/>
      <c r="DE46" s="29"/>
      <c r="DF46" s="47" t="s">
        <v>295</v>
      </c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 t="s">
        <v>241</v>
      </c>
      <c r="DR46" s="30" t="s">
        <v>230</v>
      </c>
      <c r="DS46" s="30" t="s">
        <v>240</v>
      </c>
      <c r="DT46" s="44"/>
    </row>
    <row r="47" spans="1:124" ht="12.75">
      <c r="A47" s="32">
        <v>41</v>
      </c>
      <c r="B47" s="31" t="s">
        <v>331</v>
      </c>
      <c r="C47" s="27">
        <v>26</v>
      </c>
      <c r="D47" s="27">
        <v>161</v>
      </c>
      <c r="E47" s="27">
        <v>72</v>
      </c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27"/>
      <c r="AP47" s="27"/>
      <c r="AQ47" s="27"/>
      <c r="AR47" s="46"/>
      <c r="AS47" s="27"/>
      <c r="AT47" s="46"/>
      <c r="AU47" s="27"/>
      <c r="AV47" s="46"/>
      <c r="AW47" s="46"/>
      <c r="AX47" s="46"/>
      <c r="AY47" s="46"/>
      <c r="AZ47" s="27"/>
      <c r="BA47" s="46"/>
      <c r="BB47" s="46"/>
      <c r="BC47" s="27"/>
      <c r="BD47" s="49"/>
      <c r="BE47" s="49"/>
      <c r="BF47" s="46">
        <v>66.1</v>
      </c>
      <c r="BG47" s="49"/>
      <c r="BH47" s="46">
        <v>65.1</v>
      </c>
      <c r="BI47" s="46">
        <v>64.7</v>
      </c>
      <c r="BJ47" s="46">
        <v>64</v>
      </c>
      <c r="BK47" s="46">
        <v>61.9</v>
      </c>
      <c r="BL47" s="27">
        <v>61.9</v>
      </c>
      <c r="BM47" s="54">
        <v>62.3</v>
      </c>
      <c r="BN47" s="27">
        <v>61.4</v>
      </c>
      <c r="BO47" s="54">
        <v>61.7</v>
      </c>
      <c r="BP47" s="27">
        <v>61.7</v>
      </c>
      <c r="BQ47" s="27">
        <v>61.7</v>
      </c>
      <c r="BR47" s="27">
        <v>61.7</v>
      </c>
      <c r="BS47" s="27">
        <v>61.7</v>
      </c>
      <c r="BT47" s="27">
        <v>61.7</v>
      </c>
      <c r="BU47" s="27">
        <v>61.7</v>
      </c>
      <c r="BV47" s="27">
        <v>61.7</v>
      </c>
      <c r="BW47" s="27">
        <v>61.7</v>
      </c>
      <c r="BX47" s="27">
        <v>61.7</v>
      </c>
      <c r="BY47" s="27">
        <v>61.7</v>
      </c>
      <c r="BZ47" s="27">
        <v>61.7</v>
      </c>
      <c r="CA47" s="27">
        <v>61.7</v>
      </c>
      <c r="CB47" s="27">
        <v>61.7</v>
      </c>
      <c r="CC47" s="27">
        <v>61.7</v>
      </c>
      <c r="CD47" s="27">
        <v>60</v>
      </c>
      <c r="CE47" s="41">
        <f t="shared" si="13"/>
        <v>12</v>
      </c>
      <c r="CF47" s="26">
        <f t="shared" si="15"/>
        <v>10.299999999999997</v>
      </c>
      <c r="CG47" s="41">
        <f t="shared" si="14"/>
        <v>1.7000000000000028</v>
      </c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3">
        <f t="shared" si="16"/>
        <v>0.8583333333333331</v>
      </c>
      <c r="DC47" s="29"/>
      <c r="DD47" s="28"/>
      <c r="DE47" s="29" t="s">
        <v>314</v>
      </c>
      <c r="DF47" s="47" t="s">
        <v>363</v>
      </c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30"/>
      <c r="DS47" s="30" t="s">
        <v>336</v>
      </c>
      <c r="DT47" s="44"/>
    </row>
    <row r="48" spans="1:124" ht="12.75">
      <c r="A48" s="45">
        <v>42</v>
      </c>
      <c r="B48" s="31" t="s">
        <v>277</v>
      </c>
      <c r="C48" s="27">
        <v>25</v>
      </c>
      <c r="D48" s="27">
        <v>165</v>
      </c>
      <c r="E48" s="27">
        <v>56</v>
      </c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27"/>
      <c r="AP48" s="27"/>
      <c r="AQ48" s="27"/>
      <c r="AR48" s="46"/>
      <c r="AS48" s="27"/>
      <c r="AT48" s="27"/>
      <c r="AU48" s="27"/>
      <c r="AV48" s="27"/>
      <c r="AW48" s="46">
        <v>56</v>
      </c>
      <c r="AX48" s="27">
        <v>56</v>
      </c>
      <c r="AY48" s="27">
        <v>56</v>
      </c>
      <c r="AZ48" s="27">
        <v>56</v>
      </c>
      <c r="BA48" s="27">
        <v>56</v>
      </c>
      <c r="BB48" s="27">
        <v>56</v>
      </c>
      <c r="BC48" s="27">
        <v>56</v>
      </c>
      <c r="BD48" s="27"/>
      <c r="BE48" s="27"/>
      <c r="BF48" s="27"/>
      <c r="BG48" s="27"/>
      <c r="BH48" s="27"/>
      <c r="BI48" s="27"/>
      <c r="BJ48" s="27"/>
      <c r="BK48" s="27">
        <v>56</v>
      </c>
      <c r="BL48" s="27">
        <v>56</v>
      </c>
      <c r="BM48" s="27">
        <v>56</v>
      </c>
      <c r="BN48" s="46">
        <v>53</v>
      </c>
      <c r="BO48" s="58">
        <v>53</v>
      </c>
      <c r="BP48" s="27">
        <v>53</v>
      </c>
      <c r="BQ48" s="27">
        <v>53</v>
      </c>
      <c r="BR48" s="27">
        <v>53</v>
      </c>
      <c r="BS48" s="27">
        <v>53</v>
      </c>
      <c r="BT48" s="27">
        <v>53</v>
      </c>
      <c r="BU48" s="27">
        <v>53</v>
      </c>
      <c r="BV48" s="27">
        <v>53</v>
      </c>
      <c r="BW48" s="27">
        <v>53</v>
      </c>
      <c r="BX48" s="27">
        <v>53</v>
      </c>
      <c r="BY48" s="27">
        <v>53</v>
      </c>
      <c r="BZ48" s="27">
        <v>53</v>
      </c>
      <c r="CA48" s="27">
        <v>53</v>
      </c>
      <c r="CB48" s="27">
        <v>53</v>
      </c>
      <c r="CC48" s="27">
        <v>53</v>
      </c>
      <c r="CD48" s="27">
        <v>52</v>
      </c>
      <c r="CE48" s="41">
        <f t="shared" si="13"/>
        <v>4</v>
      </c>
      <c r="CF48" s="26">
        <f t="shared" si="15"/>
        <v>3</v>
      </c>
      <c r="CG48" s="41">
        <f t="shared" si="14"/>
        <v>1</v>
      </c>
      <c r="CH48" s="41">
        <f>H48-CG48</f>
        <v>-1</v>
      </c>
      <c r="CI48" s="26">
        <f>H48-CF48</f>
        <v>-3</v>
      </c>
      <c r="CJ48" s="41">
        <f>CH48-CI48</f>
        <v>2</v>
      </c>
      <c r="CK48" s="41">
        <f>K48-CJ48</f>
        <v>-2</v>
      </c>
      <c r="CL48" s="26">
        <f>K48-CI48</f>
        <v>3</v>
      </c>
      <c r="CM48" s="41">
        <f>CK48-CL48</f>
        <v>-5</v>
      </c>
      <c r="CN48" s="41">
        <f>N48-CM48</f>
        <v>5</v>
      </c>
      <c r="CO48" s="26">
        <f>N48-CL48</f>
        <v>-3</v>
      </c>
      <c r="CP48" s="41">
        <f>CN48-CO48</f>
        <v>8</v>
      </c>
      <c r="CQ48" s="41">
        <f>Q48-CP48</f>
        <v>-8</v>
      </c>
      <c r="CR48" s="26">
        <f>Q48-CO48</f>
        <v>3</v>
      </c>
      <c r="CS48" s="41">
        <f>CQ48-CR48</f>
        <v>-11</v>
      </c>
      <c r="CT48" s="41">
        <f>T48-CS48</f>
        <v>11</v>
      </c>
      <c r="CU48" s="26">
        <f>T48-CR48</f>
        <v>-3</v>
      </c>
      <c r="CV48" s="41">
        <f>CT48-CU48</f>
        <v>14</v>
      </c>
      <c r="CW48" s="41">
        <f>W48-CV48</f>
        <v>-14</v>
      </c>
      <c r="CX48" s="26">
        <f>W48-CU48</f>
        <v>3</v>
      </c>
      <c r="CY48" s="41">
        <f>CW48-CX48</f>
        <v>-17</v>
      </c>
      <c r="CZ48" s="41">
        <f>Z48-CY48</f>
        <v>17</v>
      </c>
      <c r="DA48" s="26">
        <f>Z48-CX48</f>
        <v>-3</v>
      </c>
      <c r="DB48" s="43">
        <f t="shared" si="16"/>
        <v>0.75</v>
      </c>
      <c r="DC48" s="29"/>
      <c r="DD48" s="28"/>
      <c r="DE48" s="29" t="s">
        <v>278</v>
      </c>
      <c r="DF48" s="29" t="s">
        <v>278</v>
      </c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30"/>
      <c r="DS48" s="30"/>
      <c r="DT48" s="44"/>
    </row>
    <row r="49" spans="1:124" ht="12.75">
      <c r="A49" s="32">
        <v>43</v>
      </c>
      <c r="B49" s="31" t="s">
        <v>206</v>
      </c>
      <c r="C49" s="27"/>
      <c r="D49" s="27">
        <v>177</v>
      </c>
      <c r="E49" s="27">
        <v>65</v>
      </c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>
        <v>65</v>
      </c>
      <c r="AF49" s="18">
        <v>65</v>
      </c>
      <c r="AG49" s="18"/>
      <c r="AH49" s="18"/>
      <c r="AI49" s="18">
        <v>62.5</v>
      </c>
      <c r="AJ49" s="18">
        <v>62.5</v>
      </c>
      <c r="AK49" s="18">
        <v>61.9</v>
      </c>
      <c r="AL49" s="18">
        <v>62.3</v>
      </c>
      <c r="AM49" s="18"/>
      <c r="AN49" s="18"/>
      <c r="AO49" s="27">
        <v>62.3</v>
      </c>
      <c r="AP49" s="27">
        <v>62.3</v>
      </c>
      <c r="AQ49" s="27">
        <v>62.3</v>
      </c>
      <c r="AR49" s="27">
        <v>62.3</v>
      </c>
      <c r="AS49" s="27">
        <v>62.3</v>
      </c>
      <c r="AT49" s="27">
        <v>62.3</v>
      </c>
      <c r="AU49" s="27">
        <v>62.3</v>
      </c>
      <c r="AV49" s="27">
        <v>62.3</v>
      </c>
      <c r="AW49" s="46">
        <v>62.4</v>
      </c>
      <c r="AX49" s="27">
        <v>62.4</v>
      </c>
      <c r="AY49" s="46">
        <v>61.7</v>
      </c>
      <c r="AZ49" s="46">
        <v>61.7</v>
      </c>
      <c r="BA49" s="27">
        <v>61.7</v>
      </c>
      <c r="BB49" s="27">
        <v>61.7</v>
      </c>
      <c r="BC49" s="27">
        <v>61.7</v>
      </c>
      <c r="BD49" s="27"/>
      <c r="BE49" s="27"/>
      <c r="BF49" s="27"/>
      <c r="BG49" s="27"/>
      <c r="BH49" s="27">
        <v>61.7</v>
      </c>
      <c r="BI49" s="27"/>
      <c r="BJ49" s="27"/>
      <c r="BK49" s="27">
        <v>61.7</v>
      </c>
      <c r="BL49" s="27">
        <v>61.7</v>
      </c>
      <c r="BM49" s="27">
        <v>61.7</v>
      </c>
      <c r="BN49" s="27">
        <v>61.7</v>
      </c>
      <c r="BO49" s="54">
        <v>63.1</v>
      </c>
      <c r="BP49" s="27">
        <v>63.1</v>
      </c>
      <c r="BQ49" s="27">
        <v>63.1</v>
      </c>
      <c r="BR49" s="27">
        <v>63.1</v>
      </c>
      <c r="BS49" s="27">
        <v>63.1</v>
      </c>
      <c r="BT49" s="46">
        <v>62.1</v>
      </c>
      <c r="BU49" s="27">
        <v>62.1</v>
      </c>
      <c r="BV49" s="27">
        <v>62.1</v>
      </c>
      <c r="BW49" s="54">
        <v>62.7</v>
      </c>
      <c r="BX49" s="27">
        <v>62.7</v>
      </c>
      <c r="BY49" s="27">
        <v>62.7</v>
      </c>
      <c r="BZ49" s="27">
        <v>62.7</v>
      </c>
      <c r="CA49" s="27">
        <v>62.7</v>
      </c>
      <c r="CB49" s="27">
        <v>62.7</v>
      </c>
      <c r="CC49" s="27">
        <v>62.7</v>
      </c>
      <c r="CD49" s="27">
        <v>58</v>
      </c>
      <c r="CE49" s="41">
        <f t="shared" si="13"/>
        <v>7</v>
      </c>
      <c r="CF49" s="26">
        <f t="shared" si="15"/>
        <v>2.299999999999997</v>
      </c>
      <c r="CG49" s="41">
        <f t="shared" si="14"/>
        <v>4.700000000000003</v>
      </c>
      <c r="CH49" s="41">
        <f>H49-CG49</f>
        <v>-4.700000000000003</v>
      </c>
      <c r="CI49" s="26">
        <f>H49-CF49</f>
        <v>-2.299999999999997</v>
      </c>
      <c r="CJ49" s="41">
        <f>CH49-CI49</f>
        <v>-2.4000000000000057</v>
      </c>
      <c r="CK49" s="41">
        <f>K49-CJ49</f>
        <v>2.4000000000000057</v>
      </c>
      <c r="CL49" s="26">
        <f>K49-CI49</f>
        <v>2.299999999999997</v>
      </c>
      <c r="CM49" s="41">
        <f>CK49-CL49</f>
        <v>0.10000000000000853</v>
      </c>
      <c r="CN49" s="41">
        <f>N49-CM49</f>
        <v>-0.10000000000000853</v>
      </c>
      <c r="CO49" s="26">
        <f>N49-CL49</f>
        <v>-2.299999999999997</v>
      </c>
      <c r="CP49" s="41">
        <f>CN49-CO49</f>
        <v>2.1999999999999886</v>
      </c>
      <c r="CQ49" s="41">
        <f>Q49-CP49</f>
        <v>-2.1999999999999886</v>
      </c>
      <c r="CR49" s="26">
        <f>Q49-CO49</f>
        <v>2.299999999999997</v>
      </c>
      <c r="CS49" s="41">
        <f>CQ49-CR49</f>
        <v>-4.499999999999986</v>
      </c>
      <c r="CT49" s="41">
        <f>T49-CS49</f>
        <v>4.499999999999986</v>
      </c>
      <c r="CU49" s="26">
        <f>T49-CR49</f>
        <v>-2.299999999999997</v>
      </c>
      <c r="CV49" s="41">
        <f>CT49-CU49</f>
        <v>6.799999999999983</v>
      </c>
      <c r="CW49" s="41">
        <f>W49-CV49</f>
        <v>-6.799999999999983</v>
      </c>
      <c r="CX49" s="26">
        <f>W49-CU49</f>
        <v>2.299999999999997</v>
      </c>
      <c r="CY49" s="41">
        <f>CW49-CX49</f>
        <v>-9.09999999999998</v>
      </c>
      <c r="CZ49" s="41">
        <f>Z49-CY49</f>
        <v>9.09999999999998</v>
      </c>
      <c r="DA49" s="26">
        <f>Z49-CX49</f>
        <v>-2.299999999999997</v>
      </c>
      <c r="DB49" s="43">
        <f t="shared" si="16"/>
        <v>0.3285714285714282</v>
      </c>
      <c r="DC49" s="29"/>
      <c r="DD49" s="28">
        <f>AK49-AJ49</f>
        <v>-0.6000000000000014</v>
      </c>
      <c r="DE49" s="29" t="s">
        <v>207</v>
      </c>
      <c r="DF49" s="29" t="s">
        <v>393</v>
      </c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30" t="s">
        <v>230</v>
      </c>
      <c r="DS49" s="30"/>
      <c r="DT49" s="44"/>
    </row>
    <row r="50" spans="1:124" ht="12.75">
      <c r="A50" s="45">
        <v>44</v>
      </c>
      <c r="B50" s="31" t="s">
        <v>316</v>
      </c>
      <c r="C50" s="27">
        <v>21</v>
      </c>
      <c r="D50" s="27">
        <v>166</v>
      </c>
      <c r="E50" s="27">
        <v>58</v>
      </c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27"/>
      <c r="AP50" s="27"/>
      <c r="AQ50" s="27"/>
      <c r="AR50" s="46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46">
        <v>56.5</v>
      </c>
      <c r="BH50" s="49"/>
      <c r="BI50" s="46">
        <v>55.9</v>
      </c>
      <c r="BJ50" s="46">
        <v>55.1</v>
      </c>
      <c r="BK50" s="46">
        <v>54.9</v>
      </c>
      <c r="BL50" s="46">
        <v>54.4</v>
      </c>
      <c r="BM50" s="27">
        <v>54.4</v>
      </c>
      <c r="BN50" s="27">
        <v>54.4</v>
      </c>
      <c r="BO50" s="27">
        <v>54.4</v>
      </c>
      <c r="BP50" s="27">
        <v>54.4</v>
      </c>
      <c r="BQ50" s="27">
        <v>54.4</v>
      </c>
      <c r="BR50" s="27">
        <v>54.4</v>
      </c>
      <c r="BS50" s="27">
        <v>54.4</v>
      </c>
      <c r="BT50" s="27">
        <v>54.4</v>
      </c>
      <c r="BU50" s="27">
        <v>54.4</v>
      </c>
      <c r="BV50" s="27">
        <v>54.4</v>
      </c>
      <c r="BW50" s="27">
        <v>54.4</v>
      </c>
      <c r="BX50" s="27">
        <v>54.4</v>
      </c>
      <c r="BY50" s="27">
        <v>54.4</v>
      </c>
      <c r="BZ50" s="27">
        <v>54.4</v>
      </c>
      <c r="CA50" s="27">
        <v>54.4</v>
      </c>
      <c r="CB50" s="27">
        <v>54.4</v>
      </c>
      <c r="CC50" s="27">
        <v>54.4</v>
      </c>
      <c r="CD50" s="27">
        <v>53</v>
      </c>
      <c r="CE50" s="41">
        <f t="shared" si="13"/>
        <v>5</v>
      </c>
      <c r="CF50" s="26">
        <f t="shared" si="15"/>
        <v>3.6000000000000014</v>
      </c>
      <c r="CG50" s="41">
        <f t="shared" si="14"/>
        <v>1.3999999999999986</v>
      </c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3">
        <f t="shared" si="16"/>
        <v>0.7200000000000003</v>
      </c>
      <c r="DC50" s="29"/>
      <c r="DD50" s="28"/>
      <c r="DE50" s="29" t="s">
        <v>317</v>
      </c>
      <c r="DF50" s="29" t="s">
        <v>326</v>
      </c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30"/>
      <c r="DS50" s="30"/>
      <c r="DT50" s="44"/>
    </row>
    <row r="51" spans="1:124" ht="12.75">
      <c r="A51" s="32">
        <v>45</v>
      </c>
      <c r="B51" s="31" t="s">
        <v>97</v>
      </c>
      <c r="C51" s="27">
        <v>25</v>
      </c>
      <c r="D51" s="27">
        <v>165</v>
      </c>
      <c r="E51" s="27">
        <v>57.5</v>
      </c>
      <c r="F51" s="18">
        <v>57</v>
      </c>
      <c r="G51" s="18">
        <v>56.8</v>
      </c>
      <c r="H51" s="18">
        <v>56.8</v>
      </c>
      <c r="I51" s="18">
        <v>56.3</v>
      </c>
      <c r="J51" s="18">
        <v>55.9</v>
      </c>
      <c r="K51" s="18">
        <v>55.7</v>
      </c>
      <c r="L51" s="18">
        <v>55.9</v>
      </c>
      <c r="M51" s="18">
        <v>55.1</v>
      </c>
      <c r="N51" s="18">
        <v>54.6</v>
      </c>
      <c r="O51" s="18">
        <v>54.9</v>
      </c>
      <c r="P51" s="18"/>
      <c r="Q51" s="18"/>
      <c r="R51" s="18"/>
      <c r="S51" s="18">
        <v>55.2</v>
      </c>
      <c r="T51" s="18">
        <v>55.7</v>
      </c>
      <c r="U51" s="18">
        <v>53.9</v>
      </c>
      <c r="V51" s="18">
        <v>54.2</v>
      </c>
      <c r="W51" s="18">
        <v>54.2</v>
      </c>
      <c r="X51" s="18">
        <v>55.3</v>
      </c>
      <c r="Y51" s="18">
        <v>54.2</v>
      </c>
      <c r="Z51" s="18">
        <v>54.2</v>
      </c>
      <c r="AA51" s="18">
        <v>54.1</v>
      </c>
      <c r="AB51" s="18">
        <v>54.1</v>
      </c>
      <c r="AC51" s="18">
        <v>55.1</v>
      </c>
      <c r="AD51" s="18">
        <v>55.6</v>
      </c>
      <c r="AE51" s="18">
        <f>AD51+1</f>
        <v>56.6</v>
      </c>
      <c r="AF51" s="18">
        <v>56.6</v>
      </c>
      <c r="AG51" s="18">
        <f>56.2</f>
        <v>56.2</v>
      </c>
      <c r="AH51" s="18">
        <v>56.3</v>
      </c>
      <c r="AI51" s="18"/>
      <c r="AJ51" s="18"/>
      <c r="AK51" s="18"/>
      <c r="AL51" s="18"/>
      <c r="AM51" s="18"/>
      <c r="AN51" s="18"/>
      <c r="AO51" s="27">
        <v>56.3</v>
      </c>
      <c r="AP51" s="27">
        <v>56.3</v>
      </c>
      <c r="AQ51" s="27">
        <v>56.3</v>
      </c>
      <c r="AR51" s="27">
        <v>56.3</v>
      </c>
      <c r="AS51" s="27">
        <v>56.3</v>
      </c>
      <c r="AT51" s="27">
        <v>56.3</v>
      </c>
      <c r="AU51" s="27">
        <v>56.3</v>
      </c>
      <c r="AV51" s="27">
        <v>56.3</v>
      </c>
      <c r="AW51" s="27">
        <v>56.3</v>
      </c>
      <c r="AX51" s="27">
        <v>56.3</v>
      </c>
      <c r="AY51" s="27">
        <v>56.3</v>
      </c>
      <c r="AZ51" s="27">
        <v>56.3</v>
      </c>
      <c r="BA51" s="27">
        <v>56.3</v>
      </c>
      <c r="BB51" s="27">
        <v>56.3</v>
      </c>
      <c r="BC51" s="27">
        <v>56.3</v>
      </c>
      <c r="BD51" s="27"/>
      <c r="BE51" s="27"/>
      <c r="BF51" s="27"/>
      <c r="BG51" s="27"/>
      <c r="BH51" s="27"/>
      <c r="BI51" s="27"/>
      <c r="BJ51" s="27"/>
      <c r="BK51" s="27">
        <v>56.3</v>
      </c>
      <c r="BL51" s="27">
        <v>56.3</v>
      </c>
      <c r="BM51" s="27">
        <v>56.3</v>
      </c>
      <c r="BN51" s="27">
        <v>56.3</v>
      </c>
      <c r="BO51" s="27">
        <v>56.3</v>
      </c>
      <c r="BP51" s="27">
        <v>56.3</v>
      </c>
      <c r="BQ51" s="27">
        <v>56.3</v>
      </c>
      <c r="BR51" s="27">
        <v>56.3</v>
      </c>
      <c r="BS51" s="27">
        <v>56.3</v>
      </c>
      <c r="BT51" s="27">
        <v>56.3</v>
      </c>
      <c r="BU51" s="27">
        <v>56.3</v>
      </c>
      <c r="BV51" s="27">
        <v>56.3</v>
      </c>
      <c r="BW51" s="27">
        <v>56.3</v>
      </c>
      <c r="BX51" s="27">
        <v>56.3</v>
      </c>
      <c r="BY51" s="27">
        <v>56.3</v>
      </c>
      <c r="BZ51" s="27">
        <v>56.3</v>
      </c>
      <c r="CA51" s="27">
        <v>56.3</v>
      </c>
      <c r="CB51" s="27">
        <v>56.3</v>
      </c>
      <c r="CC51" s="27">
        <v>56.3</v>
      </c>
      <c r="CD51" s="27">
        <v>53</v>
      </c>
      <c r="CE51" s="41">
        <f t="shared" si="13"/>
        <v>4.5</v>
      </c>
      <c r="CF51" s="26">
        <f t="shared" si="15"/>
        <v>1.2000000000000028</v>
      </c>
      <c r="CG51" s="41">
        <f t="shared" si="14"/>
        <v>3.299999999999997</v>
      </c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3">
        <f t="shared" si="16"/>
        <v>0.2666666666666673</v>
      </c>
      <c r="DC51" s="29">
        <f>E51</f>
        <v>57.5</v>
      </c>
      <c r="DD51" s="28"/>
      <c r="DE51" s="29" t="s">
        <v>186</v>
      </c>
      <c r="DF51" s="29" t="s">
        <v>223</v>
      </c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30" t="s">
        <v>98</v>
      </c>
      <c r="DS51" s="30" t="s">
        <v>99</v>
      </c>
      <c r="DT51" s="44" t="s">
        <v>53</v>
      </c>
    </row>
    <row r="52" spans="1:124" ht="12.75">
      <c r="A52" s="45">
        <v>46</v>
      </c>
      <c r="B52" s="31" t="s">
        <v>258</v>
      </c>
      <c r="C52" s="27">
        <v>27</v>
      </c>
      <c r="D52" s="27">
        <v>173</v>
      </c>
      <c r="E52" s="27">
        <v>69</v>
      </c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27"/>
      <c r="AP52" s="27"/>
      <c r="AQ52" s="27"/>
      <c r="AR52" s="27"/>
      <c r="AS52" s="46">
        <v>68</v>
      </c>
      <c r="AT52" s="46">
        <v>67.5</v>
      </c>
      <c r="AU52" s="27">
        <v>67.5</v>
      </c>
      <c r="AV52" s="27">
        <v>67.5</v>
      </c>
      <c r="AW52" s="27">
        <v>67.5</v>
      </c>
      <c r="AX52" s="46">
        <v>66</v>
      </c>
      <c r="AY52" s="27">
        <v>66</v>
      </c>
      <c r="AZ52" s="27">
        <v>66</v>
      </c>
      <c r="BA52" s="27">
        <v>66</v>
      </c>
      <c r="BB52" s="46">
        <v>65</v>
      </c>
      <c r="BC52" s="46">
        <v>65</v>
      </c>
      <c r="BD52" s="49"/>
      <c r="BE52" s="49"/>
      <c r="BF52" s="49"/>
      <c r="BG52" s="49"/>
      <c r="BH52" s="49"/>
      <c r="BI52" s="49"/>
      <c r="BJ52" s="49">
        <v>65</v>
      </c>
      <c r="BK52" s="49">
        <v>65</v>
      </c>
      <c r="BL52" s="49">
        <v>65</v>
      </c>
      <c r="BM52" s="49">
        <v>65</v>
      </c>
      <c r="BN52" s="46">
        <v>64</v>
      </c>
      <c r="BO52" s="27">
        <v>64</v>
      </c>
      <c r="BP52" s="27">
        <v>64</v>
      </c>
      <c r="BQ52" s="27">
        <v>64</v>
      </c>
      <c r="BR52" s="27">
        <v>64</v>
      </c>
      <c r="BS52" s="27">
        <v>64</v>
      </c>
      <c r="BT52" s="27">
        <v>64</v>
      </c>
      <c r="BU52" s="27">
        <v>64</v>
      </c>
      <c r="BV52" s="27">
        <v>64</v>
      </c>
      <c r="BW52" s="27">
        <v>64</v>
      </c>
      <c r="BX52" s="27">
        <v>64</v>
      </c>
      <c r="BY52" s="27">
        <v>64</v>
      </c>
      <c r="BZ52" s="27">
        <v>64</v>
      </c>
      <c r="CA52" s="27">
        <v>64</v>
      </c>
      <c r="CB52" s="27">
        <v>64</v>
      </c>
      <c r="CC52" s="27">
        <v>64</v>
      </c>
      <c r="CD52" s="27">
        <v>62</v>
      </c>
      <c r="CE52" s="41">
        <f t="shared" si="13"/>
        <v>7</v>
      </c>
      <c r="CF52" s="26">
        <f t="shared" si="15"/>
        <v>5</v>
      </c>
      <c r="CG52" s="41">
        <f t="shared" si="14"/>
        <v>2</v>
      </c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3">
        <f t="shared" si="16"/>
        <v>0.7142857142857143</v>
      </c>
      <c r="DC52" s="29"/>
      <c r="DD52" s="28"/>
      <c r="DE52" s="29" t="s">
        <v>260</v>
      </c>
      <c r="DF52" s="29" t="s">
        <v>297</v>
      </c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30" t="s">
        <v>259</v>
      </c>
      <c r="DS52" s="30"/>
      <c r="DT52" s="44"/>
    </row>
    <row r="53" spans="1:124" ht="12.75">
      <c r="A53" s="32">
        <v>47</v>
      </c>
      <c r="B53" s="31" t="s">
        <v>332</v>
      </c>
      <c r="C53" s="27">
        <v>44</v>
      </c>
      <c r="D53" s="27">
        <v>163</v>
      </c>
      <c r="E53" s="27">
        <v>60</v>
      </c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27"/>
      <c r="AP53" s="27"/>
      <c r="AQ53" s="27"/>
      <c r="AR53" s="27"/>
      <c r="AS53" s="46"/>
      <c r="AT53" s="46"/>
      <c r="AU53" s="27"/>
      <c r="AV53" s="27"/>
      <c r="AW53" s="27"/>
      <c r="AX53" s="46"/>
      <c r="AY53" s="27"/>
      <c r="AZ53" s="27"/>
      <c r="BA53" s="27"/>
      <c r="BB53" s="49"/>
      <c r="BC53" s="49"/>
      <c r="BD53" s="49"/>
      <c r="BE53" s="49"/>
      <c r="BF53" s="49"/>
      <c r="BG53" s="49"/>
      <c r="BH53" s="49"/>
      <c r="BI53" s="49"/>
      <c r="BJ53" s="49">
        <v>60</v>
      </c>
      <c r="BK53" s="49">
        <v>60</v>
      </c>
      <c r="BL53" s="49">
        <v>60</v>
      </c>
      <c r="BM53" s="49">
        <v>60</v>
      </c>
      <c r="BN53" s="49">
        <v>60</v>
      </c>
      <c r="BO53" s="49">
        <v>60</v>
      </c>
      <c r="BP53" s="27">
        <v>60</v>
      </c>
      <c r="BQ53" s="27">
        <v>60</v>
      </c>
      <c r="BR53" s="27">
        <v>60</v>
      </c>
      <c r="BS53" s="27">
        <v>60</v>
      </c>
      <c r="BT53" s="27">
        <v>60</v>
      </c>
      <c r="BU53" s="27">
        <v>60</v>
      </c>
      <c r="BV53" s="27">
        <v>60</v>
      </c>
      <c r="BW53" s="27">
        <v>60</v>
      </c>
      <c r="BX53" s="27">
        <v>60</v>
      </c>
      <c r="BY53" s="27">
        <v>60</v>
      </c>
      <c r="BZ53" s="27">
        <v>60</v>
      </c>
      <c r="CA53" s="27">
        <v>60</v>
      </c>
      <c r="CB53" s="27">
        <v>60</v>
      </c>
      <c r="CC53" s="27">
        <v>60</v>
      </c>
      <c r="CD53" s="27">
        <v>57</v>
      </c>
      <c r="CE53" s="41">
        <f t="shared" si="13"/>
        <v>3</v>
      </c>
      <c r="CF53" s="26">
        <f t="shared" si="15"/>
        <v>0</v>
      </c>
      <c r="CG53" s="41">
        <f t="shared" si="14"/>
        <v>3</v>
      </c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3">
        <f t="shared" si="16"/>
        <v>0</v>
      </c>
      <c r="DC53" s="29"/>
      <c r="DD53" s="28"/>
      <c r="DE53" s="29" t="s">
        <v>334</v>
      </c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30"/>
      <c r="DS53" s="30"/>
      <c r="DT53" s="44"/>
    </row>
    <row r="54" spans="1:124" ht="12.75">
      <c r="A54" s="45">
        <v>48</v>
      </c>
      <c r="B54" s="31" t="s">
        <v>269</v>
      </c>
      <c r="C54" s="27">
        <v>25</v>
      </c>
      <c r="D54" s="27">
        <v>170</v>
      </c>
      <c r="E54" s="27">
        <v>60</v>
      </c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27"/>
      <c r="AP54" s="27"/>
      <c r="AQ54" s="27"/>
      <c r="AR54" s="27"/>
      <c r="AS54" s="27"/>
      <c r="AT54" s="27"/>
      <c r="AU54" s="46">
        <v>59.4</v>
      </c>
      <c r="AV54" s="46">
        <v>59</v>
      </c>
      <c r="AW54" s="27">
        <v>59</v>
      </c>
      <c r="AX54" s="46">
        <v>59.7</v>
      </c>
      <c r="AY54" s="46">
        <v>58.5</v>
      </c>
      <c r="AZ54" s="27">
        <v>58.5</v>
      </c>
      <c r="BA54" s="27">
        <v>58.5</v>
      </c>
      <c r="BB54" s="46">
        <v>59</v>
      </c>
      <c r="BC54" s="27">
        <v>59</v>
      </c>
      <c r="BD54" s="27">
        <v>59.5</v>
      </c>
      <c r="BE54" s="27"/>
      <c r="BF54" s="27"/>
      <c r="BG54" s="27"/>
      <c r="BH54" s="27"/>
      <c r="BI54" s="27"/>
      <c r="BJ54" s="27"/>
      <c r="BK54" s="27">
        <v>59.5</v>
      </c>
      <c r="BL54" s="27">
        <v>59.5</v>
      </c>
      <c r="BM54" s="27">
        <v>59.5</v>
      </c>
      <c r="BN54" s="27">
        <v>59.5</v>
      </c>
      <c r="BO54" s="27">
        <v>59.5</v>
      </c>
      <c r="BP54" s="27">
        <v>59.5</v>
      </c>
      <c r="BQ54" s="27">
        <v>59.5</v>
      </c>
      <c r="BR54" s="27">
        <v>59.5</v>
      </c>
      <c r="BS54" s="27">
        <v>59.5</v>
      </c>
      <c r="BT54" s="27">
        <v>59.5</v>
      </c>
      <c r="BU54" s="27">
        <v>59.5</v>
      </c>
      <c r="BV54" s="27">
        <v>59.5</v>
      </c>
      <c r="BW54" s="27">
        <v>59.5</v>
      </c>
      <c r="BX54" s="27">
        <v>59.5</v>
      </c>
      <c r="BY54" s="27">
        <v>59.5</v>
      </c>
      <c r="BZ54" s="27">
        <v>59.5</v>
      </c>
      <c r="CA54" s="27">
        <v>59.5</v>
      </c>
      <c r="CB54" s="27">
        <v>59.5</v>
      </c>
      <c r="CC54" s="27">
        <v>59.5</v>
      </c>
      <c r="CD54" s="27">
        <v>57</v>
      </c>
      <c r="CE54" s="41">
        <f t="shared" si="13"/>
        <v>3</v>
      </c>
      <c r="CF54" s="26">
        <f t="shared" si="15"/>
        <v>0.5</v>
      </c>
      <c r="CG54" s="41">
        <f t="shared" si="14"/>
        <v>2.5</v>
      </c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3">
        <f t="shared" si="16"/>
        <v>0.16666666666666666</v>
      </c>
      <c r="DC54" s="29"/>
      <c r="DD54" s="28"/>
      <c r="DE54" s="29" t="s">
        <v>271</v>
      </c>
      <c r="DF54" s="29" t="s">
        <v>307</v>
      </c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30" t="s">
        <v>270</v>
      </c>
      <c r="DS54" s="30" t="s">
        <v>272</v>
      </c>
      <c r="DT54" s="44"/>
    </row>
    <row r="55" spans="1:124" ht="18" customHeight="1">
      <c r="A55" s="73" t="s">
        <v>255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4"/>
      <c r="DG55" s="74"/>
      <c r="DH55" s="74"/>
      <c r="DI55" s="74"/>
      <c r="DJ55" s="74"/>
      <c r="DK55" s="74"/>
      <c r="DL55" s="74"/>
      <c r="DM55" s="74"/>
      <c r="DN55" s="74"/>
      <c r="DO55" s="74"/>
      <c r="DP55" s="74"/>
      <c r="DQ55" s="74"/>
      <c r="DR55" s="74"/>
      <c r="DS55" s="74"/>
      <c r="DT55" s="75"/>
    </row>
    <row r="56" spans="1:124" ht="12.75">
      <c r="A56" s="32">
        <v>49</v>
      </c>
      <c r="B56" s="31" t="s">
        <v>236</v>
      </c>
      <c r="C56" s="27"/>
      <c r="D56" s="27">
        <v>165</v>
      </c>
      <c r="E56" s="27">
        <v>63.5</v>
      </c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>
        <v>60.5</v>
      </c>
      <c r="AM56" s="18">
        <v>60.5</v>
      </c>
      <c r="AN56" s="18">
        <v>59.9</v>
      </c>
      <c r="AO56" s="27">
        <v>59.8</v>
      </c>
      <c r="AP56" s="27">
        <v>59.8</v>
      </c>
      <c r="AQ56" s="27">
        <v>59.8</v>
      </c>
      <c r="AR56" s="46">
        <v>59.8</v>
      </c>
      <c r="AS56" s="27">
        <v>59.8</v>
      </c>
      <c r="AT56" s="27">
        <v>59.8</v>
      </c>
      <c r="AU56" s="27">
        <v>59.8</v>
      </c>
      <c r="AV56" s="27">
        <v>59.8</v>
      </c>
      <c r="AW56" s="27">
        <v>59.8</v>
      </c>
      <c r="AX56" s="46">
        <v>59</v>
      </c>
      <c r="AY56" s="27">
        <v>59</v>
      </c>
      <c r="AZ56" s="27">
        <v>59</v>
      </c>
      <c r="BA56" s="27">
        <v>59</v>
      </c>
      <c r="BB56" s="27">
        <v>59</v>
      </c>
      <c r="BC56" s="27">
        <v>59</v>
      </c>
      <c r="BD56" s="27"/>
      <c r="BE56" s="27"/>
      <c r="BF56" s="27"/>
      <c r="BG56" s="27"/>
      <c r="BH56" s="27"/>
      <c r="BI56" s="46">
        <v>58</v>
      </c>
      <c r="BJ56" s="27"/>
      <c r="BK56" s="27">
        <v>59</v>
      </c>
      <c r="BL56" s="27">
        <v>59</v>
      </c>
      <c r="BM56" s="27">
        <v>59</v>
      </c>
      <c r="BN56" s="27">
        <v>59</v>
      </c>
      <c r="BO56" s="27">
        <v>59</v>
      </c>
      <c r="BP56" s="27">
        <v>59</v>
      </c>
      <c r="BQ56" s="27">
        <v>59</v>
      </c>
      <c r="BR56" s="27">
        <v>59</v>
      </c>
      <c r="BS56" s="27">
        <v>59</v>
      </c>
      <c r="BT56" s="27">
        <v>59</v>
      </c>
      <c r="BU56" s="27">
        <v>59</v>
      </c>
      <c r="BV56" s="27">
        <v>59</v>
      </c>
      <c r="BW56" s="27">
        <v>59</v>
      </c>
      <c r="BX56" s="27">
        <v>59</v>
      </c>
      <c r="BY56" s="27">
        <v>59</v>
      </c>
      <c r="BZ56" s="27">
        <v>59</v>
      </c>
      <c r="CA56" s="27">
        <v>59</v>
      </c>
      <c r="CB56" s="27">
        <v>59</v>
      </c>
      <c r="CC56" s="27">
        <v>59</v>
      </c>
      <c r="CD56" s="27">
        <v>57</v>
      </c>
      <c r="CE56" s="41">
        <f aca="true" t="shared" si="17" ref="CE56:CE61">E56-CD56</f>
        <v>6.5</v>
      </c>
      <c r="CF56" s="26">
        <f aca="true" t="shared" si="18" ref="CF56:CF61">E56-CC56</f>
        <v>4.5</v>
      </c>
      <c r="CG56" s="41">
        <f aca="true" t="shared" si="19" ref="CG56:CG61">CC56-CD56</f>
        <v>2</v>
      </c>
      <c r="CH56" s="41">
        <f>H56-CG56</f>
        <v>-2</v>
      </c>
      <c r="CI56" s="26">
        <f>H56-CF56</f>
        <v>-4.5</v>
      </c>
      <c r="CJ56" s="41">
        <f>CH56-CI56</f>
        <v>2.5</v>
      </c>
      <c r="CK56" s="41">
        <f>K56-CJ56</f>
        <v>-2.5</v>
      </c>
      <c r="CL56" s="26">
        <f>K56-CI56</f>
        <v>4.5</v>
      </c>
      <c r="CM56" s="41">
        <f>CK56-CL56</f>
        <v>-7</v>
      </c>
      <c r="CN56" s="41">
        <f>N56-CM56</f>
        <v>7</v>
      </c>
      <c r="CO56" s="26">
        <f>N56-CL56</f>
        <v>-4.5</v>
      </c>
      <c r="CP56" s="41">
        <f>CN56-CO56</f>
        <v>11.5</v>
      </c>
      <c r="CQ56" s="41">
        <f>Q56-CP56</f>
        <v>-11.5</v>
      </c>
      <c r="CR56" s="26">
        <f>Q56-CO56</f>
        <v>4.5</v>
      </c>
      <c r="CS56" s="41">
        <f>CQ56-CR56</f>
        <v>-16</v>
      </c>
      <c r="CT56" s="41">
        <f>T56-CS56</f>
        <v>16</v>
      </c>
      <c r="CU56" s="26">
        <f>T56-CR56</f>
        <v>-4.5</v>
      </c>
      <c r="CV56" s="41">
        <f>CT56-CU56</f>
        <v>20.5</v>
      </c>
      <c r="CW56" s="41">
        <f>W56-CV56</f>
        <v>-20.5</v>
      </c>
      <c r="CX56" s="26">
        <f>W56-CU56</f>
        <v>4.5</v>
      </c>
      <c r="CY56" s="41">
        <f>CW56-CX56</f>
        <v>-25</v>
      </c>
      <c r="CZ56" s="41">
        <f>Z56-CY56</f>
        <v>25</v>
      </c>
      <c r="DA56" s="26">
        <f>Z56-CX56</f>
        <v>-4.5</v>
      </c>
      <c r="DB56" s="43">
        <f aca="true" t="shared" si="20" ref="DB56:DB61">CF56/CE56</f>
        <v>0.6923076923076923</v>
      </c>
      <c r="DC56" s="29"/>
      <c r="DD56" s="28"/>
      <c r="DE56" s="29" t="s">
        <v>237</v>
      </c>
      <c r="DF56" s="29" t="s">
        <v>261</v>
      </c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 t="s">
        <v>238</v>
      </c>
      <c r="DR56" s="30"/>
      <c r="DS56" s="30"/>
      <c r="DT56" s="44" t="s">
        <v>231</v>
      </c>
    </row>
    <row r="57" spans="1:124" ht="12.75">
      <c r="A57" s="32">
        <v>50</v>
      </c>
      <c r="B57" s="31" t="s">
        <v>131</v>
      </c>
      <c r="C57" s="27">
        <v>25</v>
      </c>
      <c r="D57" s="27">
        <v>163</v>
      </c>
      <c r="E57" s="27">
        <v>56</v>
      </c>
      <c r="F57" s="18"/>
      <c r="G57" s="18"/>
      <c r="H57" s="18"/>
      <c r="I57" s="18"/>
      <c r="J57" s="18"/>
      <c r="K57" s="18"/>
      <c r="L57" s="18"/>
      <c r="M57" s="18"/>
      <c r="N57" s="18">
        <v>56</v>
      </c>
      <c r="O57" s="18">
        <v>56</v>
      </c>
      <c r="P57" s="18">
        <v>56</v>
      </c>
      <c r="Q57" s="18">
        <v>56</v>
      </c>
      <c r="R57" s="18">
        <v>56</v>
      </c>
      <c r="S57" s="18">
        <v>56</v>
      </c>
      <c r="T57" s="18">
        <v>56</v>
      </c>
      <c r="U57" s="18">
        <v>56</v>
      </c>
      <c r="V57" s="18">
        <v>56</v>
      </c>
      <c r="W57" s="18">
        <v>55.7</v>
      </c>
      <c r="X57" s="18">
        <v>55.7</v>
      </c>
      <c r="Y57" s="18">
        <v>55.7</v>
      </c>
      <c r="Z57" s="18">
        <v>55.7</v>
      </c>
      <c r="AA57" s="18">
        <v>55.7</v>
      </c>
      <c r="AB57" s="18">
        <v>55.7</v>
      </c>
      <c r="AC57" s="18">
        <v>55.7</v>
      </c>
      <c r="AD57" s="18">
        <v>55.7</v>
      </c>
      <c r="AE57" s="18">
        <v>55.7</v>
      </c>
      <c r="AF57" s="18">
        <v>55.7</v>
      </c>
      <c r="AG57" s="18">
        <v>55.7</v>
      </c>
      <c r="AH57" s="18"/>
      <c r="AI57" s="18"/>
      <c r="AJ57" s="18"/>
      <c r="AK57" s="18"/>
      <c r="AL57" s="18"/>
      <c r="AM57" s="18"/>
      <c r="AN57" s="18"/>
      <c r="AO57" s="27">
        <v>55.7</v>
      </c>
      <c r="AP57" s="27">
        <v>55.7</v>
      </c>
      <c r="AQ57" s="27">
        <v>55.7</v>
      </c>
      <c r="AR57" s="27">
        <v>55.7</v>
      </c>
      <c r="AS57" s="27">
        <v>55.7</v>
      </c>
      <c r="AT57" s="27">
        <v>55.7</v>
      </c>
      <c r="AU57" s="27">
        <v>55.7</v>
      </c>
      <c r="AV57" s="27">
        <v>55.7</v>
      </c>
      <c r="AW57" s="27">
        <v>55.7</v>
      </c>
      <c r="AX57" s="46">
        <v>56</v>
      </c>
      <c r="AY57" s="27">
        <v>56</v>
      </c>
      <c r="AZ57" s="46">
        <v>56</v>
      </c>
      <c r="BA57" s="27">
        <v>56</v>
      </c>
      <c r="BB57" s="27">
        <v>56</v>
      </c>
      <c r="BC57" s="27">
        <v>56</v>
      </c>
      <c r="BD57" s="27">
        <v>54.9</v>
      </c>
      <c r="BE57" s="27"/>
      <c r="BF57" s="27"/>
      <c r="BG57" s="27"/>
      <c r="BH57" s="27"/>
      <c r="BI57" s="27"/>
      <c r="BJ57" s="27"/>
      <c r="BK57" s="27">
        <v>54.9</v>
      </c>
      <c r="BL57" s="27">
        <v>54.9</v>
      </c>
      <c r="BM57" s="27">
        <v>54.9</v>
      </c>
      <c r="BN57" s="27">
        <v>54.9</v>
      </c>
      <c r="BO57" s="27">
        <v>54.9</v>
      </c>
      <c r="BP57" s="27">
        <v>54.9</v>
      </c>
      <c r="BQ57" s="27">
        <v>54.9</v>
      </c>
      <c r="BR57" s="27">
        <v>54.9</v>
      </c>
      <c r="BS57" s="27">
        <v>54.9</v>
      </c>
      <c r="BT57" s="27">
        <v>54.9</v>
      </c>
      <c r="BU57" s="27">
        <v>54.9</v>
      </c>
      <c r="BV57" s="27">
        <v>54.9</v>
      </c>
      <c r="BW57" s="27">
        <v>54.9</v>
      </c>
      <c r="BX57" s="27">
        <v>54.9</v>
      </c>
      <c r="BY57" s="27">
        <v>54.9</v>
      </c>
      <c r="BZ57" s="27">
        <v>54.9</v>
      </c>
      <c r="CA57" s="27">
        <v>54.9</v>
      </c>
      <c r="CB57" s="27">
        <v>54.9</v>
      </c>
      <c r="CC57" s="27">
        <v>54.9</v>
      </c>
      <c r="CD57" s="27">
        <v>53</v>
      </c>
      <c r="CE57" s="41">
        <f t="shared" si="17"/>
        <v>3</v>
      </c>
      <c r="CF57" s="26">
        <f t="shared" si="18"/>
        <v>1.1000000000000014</v>
      </c>
      <c r="CG57" s="41">
        <f t="shared" si="19"/>
        <v>1.8999999999999986</v>
      </c>
      <c r="CH57" s="41">
        <f>H57-CG57</f>
        <v>-1.8999999999999986</v>
      </c>
      <c r="CI57" s="26">
        <f>H57-CF57</f>
        <v>-1.1000000000000014</v>
      </c>
      <c r="CJ57" s="41">
        <f>CH57-CI57</f>
        <v>-0.7999999999999972</v>
      </c>
      <c r="CK57" s="41">
        <f>K57-CJ57</f>
        <v>0.7999999999999972</v>
      </c>
      <c r="CL57" s="26">
        <f>K57-CI57</f>
        <v>1.1000000000000014</v>
      </c>
      <c r="CM57" s="41">
        <f>CK57-CL57</f>
        <v>-0.30000000000000426</v>
      </c>
      <c r="CN57" s="41">
        <f>N57-CM57</f>
        <v>56.300000000000004</v>
      </c>
      <c r="CO57" s="26">
        <f>N57-CL57</f>
        <v>54.9</v>
      </c>
      <c r="CP57" s="41">
        <f>CN57-CO57</f>
        <v>1.4000000000000057</v>
      </c>
      <c r="CQ57" s="41">
        <f>Q57-CP57</f>
        <v>54.599999999999994</v>
      </c>
      <c r="CR57" s="26">
        <f>Q57-CO57</f>
        <v>1.1000000000000014</v>
      </c>
      <c r="CS57" s="41">
        <f>CQ57-CR57</f>
        <v>53.49999999999999</v>
      </c>
      <c r="CT57" s="41">
        <f>T57-CS57</f>
        <v>2.500000000000007</v>
      </c>
      <c r="CU57" s="26">
        <f>T57-CR57</f>
        <v>54.9</v>
      </c>
      <c r="CV57" s="41">
        <f>CT57-CU57</f>
        <v>-52.39999999999999</v>
      </c>
      <c r="CW57" s="41">
        <f>W57-CV57</f>
        <v>108.1</v>
      </c>
      <c r="CX57" s="26">
        <f>W57-CU57</f>
        <v>0.8000000000000043</v>
      </c>
      <c r="CY57" s="41">
        <f>CW57-CX57</f>
        <v>107.29999999999998</v>
      </c>
      <c r="CZ57" s="41">
        <f>Z57-CY57</f>
        <v>-51.59999999999998</v>
      </c>
      <c r="DA57" s="26">
        <f>Z57-CX57</f>
        <v>54.9</v>
      </c>
      <c r="DB57" s="43">
        <f t="shared" si="20"/>
        <v>0.36666666666666714</v>
      </c>
      <c r="DC57" s="29"/>
      <c r="DD57" s="28"/>
      <c r="DE57" s="29" t="s">
        <v>132</v>
      </c>
      <c r="DF57" s="29" t="s">
        <v>205</v>
      </c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 t="s">
        <v>133</v>
      </c>
      <c r="DR57" s="30" t="s">
        <v>134</v>
      </c>
      <c r="DS57" s="30" t="s">
        <v>135</v>
      </c>
      <c r="DT57" s="44">
        <v>40323</v>
      </c>
    </row>
    <row r="58" spans="1:124" ht="12.75">
      <c r="A58" s="32">
        <v>51</v>
      </c>
      <c r="B58" s="31" t="s">
        <v>217</v>
      </c>
      <c r="C58" s="27">
        <v>23</v>
      </c>
      <c r="D58" s="27">
        <v>172</v>
      </c>
      <c r="E58" s="27">
        <v>56.7</v>
      </c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>
        <v>56.7</v>
      </c>
      <c r="AH58" s="18">
        <v>56.2</v>
      </c>
      <c r="AI58" s="18">
        <v>55.9</v>
      </c>
      <c r="AJ58" s="18">
        <v>55</v>
      </c>
      <c r="AK58" s="18">
        <v>55.6</v>
      </c>
      <c r="AL58" s="18">
        <v>55.6</v>
      </c>
      <c r="AM58" s="18"/>
      <c r="AN58" s="18"/>
      <c r="AO58" s="27">
        <v>54.9</v>
      </c>
      <c r="AP58" s="27">
        <v>54.9</v>
      </c>
      <c r="AQ58" s="27">
        <v>54.9</v>
      </c>
      <c r="AR58" s="27">
        <v>54.9</v>
      </c>
      <c r="AS58" s="27">
        <v>54.9</v>
      </c>
      <c r="AT58" s="27">
        <v>54.9</v>
      </c>
      <c r="AU58" s="27">
        <v>54.9</v>
      </c>
      <c r="AV58" s="27">
        <v>54.9</v>
      </c>
      <c r="AW58" s="27">
        <v>54.9</v>
      </c>
      <c r="AX58" s="27">
        <v>54.9</v>
      </c>
      <c r="AY58" s="27">
        <v>54.9</v>
      </c>
      <c r="AZ58" s="27">
        <v>54.9</v>
      </c>
      <c r="BA58" s="27">
        <v>54.9</v>
      </c>
      <c r="BB58" s="27">
        <v>54.9</v>
      </c>
      <c r="BC58" s="27">
        <v>54.9</v>
      </c>
      <c r="BD58" s="27"/>
      <c r="BE58" s="27"/>
      <c r="BF58" s="27"/>
      <c r="BG58" s="27"/>
      <c r="BH58" s="27"/>
      <c r="BI58" s="27"/>
      <c r="BJ58" s="27"/>
      <c r="BK58" s="27">
        <v>54.9</v>
      </c>
      <c r="BL58" s="27">
        <v>54.9</v>
      </c>
      <c r="BM58" s="27">
        <v>54.9</v>
      </c>
      <c r="BN58" s="27">
        <v>54.9</v>
      </c>
      <c r="BO58" s="27">
        <v>54.9</v>
      </c>
      <c r="BP58" s="27">
        <v>54.9</v>
      </c>
      <c r="BQ58" s="27">
        <v>54.9</v>
      </c>
      <c r="BR58" s="27">
        <v>54.9</v>
      </c>
      <c r="BS58" s="27">
        <v>54.9</v>
      </c>
      <c r="BT58" s="27">
        <v>54.9</v>
      </c>
      <c r="BU58" s="27">
        <v>54.9</v>
      </c>
      <c r="BV58" s="27">
        <v>54.9</v>
      </c>
      <c r="BW58" s="27">
        <v>54.9</v>
      </c>
      <c r="BX58" s="27">
        <v>54.9</v>
      </c>
      <c r="BY58" s="27">
        <v>54.9</v>
      </c>
      <c r="BZ58" s="27">
        <v>54.9</v>
      </c>
      <c r="CA58" s="27">
        <v>54.9</v>
      </c>
      <c r="CB58" s="27">
        <v>54.9</v>
      </c>
      <c r="CC58" s="27">
        <v>54.9</v>
      </c>
      <c r="CD58" s="27">
        <v>53</v>
      </c>
      <c r="CE58" s="41">
        <f t="shared" si="17"/>
        <v>3.700000000000003</v>
      </c>
      <c r="CF58" s="26">
        <f t="shared" si="18"/>
        <v>1.8000000000000043</v>
      </c>
      <c r="CG58" s="41">
        <f t="shared" si="19"/>
        <v>1.8999999999999986</v>
      </c>
      <c r="CH58" s="41">
        <f>H58-CG58</f>
        <v>-1.8999999999999986</v>
      </c>
      <c r="CI58" s="26">
        <f>H58-CF58</f>
        <v>-1.8000000000000043</v>
      </c>
      <c r="CJ58" s="41">
        <f>CH58-CI58</f>
        <v>-0.09999999999999432</v>
      </c>
      <c r="CK58" s="41">
        <f>K58-CJ58</f>
        <v>0.09999999999999432</v>
      </c>
      <c r="CL58" s="26">
        <f>K58-CI58</f>
        <v>1.8000000000000043</v>
      </c>
      <c r="CM58" s="41">
        <f>CK58-CL58</f>
        <v>-1.70000000000001</v>
      </c>
      <c r="CN58" s="41">
        <f>N58-CM58</f>
        <v>1.70000000000001</v>
      </c>
      <c r="CO58" s="26">
        <f>N58-CL58</f>
        <v>-1.8000000000000043</v>
      </c>
      <c r="CP58" s="41">
        <f>CN58-CO58</f>
        <v>3.500000000000014</v>
      </c>
      <c r="CQ58" s="41">
        <f>Q58-CP58</f>
        <v>-3.500000000000014</v>
      </c>
      <c r="CR58" s="26">
        <f>Q58-CO58</f>
        <v>1.8000000000000043</v>
      </c>
      <c r="CS58" s="41">
        <f>CQ58-CR58</f>
        <v>-5.3000000000000185</v>
      </c>
      <c r="CT58" s="41">
        <f>T58-CS58</f>
        <v>5.3000000000000185</v>
      </c>
      <c r="CU58" s="26">
        <f>T58-CR58</f>
        <v>-1.8000000000000043</v>
      </c>
      <c r="CV58" s="41">
        <f>CT58-CU58</f>
        <v>7.100000000000023</v>
      </c>
      <c r="CW58" s="41">
        <f>W58-CV58</f>
        <v>-7.100000000000023</v>
      </c>
      <c r="CX58" s="26">
        <f>W58-CU58</f>
        <v>1.8000000000000043</v>
      </c>
      <c r="CY58" s="41">
        <f>CW58-CX58</f>
        <v>-8.900000000000027</v>
      </c>
      <c r="CZ58" s="41">
        <f>Z58-CY58</f>
        <v>8.900000000000027</v>
      </c>
      <c r="DA58" s="26">
        <f>Z58-CX58</f>
        <v>-1.8000000000000043</v>
      </c>
      <c r="DB58" s="43">
        <f t="shared" si="20"/>
        <v>0.4864864864864873</v>
      </c>
      <c r="DC58" s="29"/>
      <c r="DD58" s="28">
        <f>AK58-AJ58</f>
        <v>0.6000000000000014</v>
      </c>
      <c r="DE58" s="29" t="s">
        <v>216</v>
      </c>
      <c r="DF58" s="29" t="s">
        <v>247</v>
      </c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30"/>
      <c r="DS58" s="30" t="s">
        <v>235</v>
      </c>
      <c r="DT58" s="44"/>
    </row>
    <row r="59" spans="1:124" ht="12.75">
      <c r="A59" s="32">
        <v>52</v>
      </c>
      <c r="B59" s="31" t="s">
        <v>154</v>
      </c>
      <c r="C59" s="27">
        <v>24</v>
      </c>
      <c r="D59" s="27">
        <v>166</v>
      </c>
      <c r="E59" s="27">
        <v>60</v>
      </c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>
        <v>60</v>
      </c>
      <c r="S59" s="18">
        <v>59</v>
      </c>
      <c r="T59" s="18">
        <v>58</v>
      </c>
      <c r="U59" s="18">
        <v>56</v>
      </c>
      <c r="V59" s="18">
        <v>56</v>
      </c>
      <c r="W59" s="18">
        <v>56</v>
      </c>
      <c r="X59" s="18">
        <v>56</v>
      </c>
      <c r="Y59" s="18">
        <v>56</v>
      </c>
      <c r="Z59" s="18">
        <v>55.7</v>
      </c>
      <c r="AA59" s="18">
        <v>55.5</v>
      </c>
      <c r="AB59" s="18">
        <v>55.5</v>
      </c>
      <c r="AC59" s="18">
        <v>56.5</v>
      </c>
      <c r="AD59" s="18">
        <f>AC59+1</f>
        <v>57.5</v>
      </c>
      <c r="AE59" s="18">
        <f>AD59+1</f>
        <v>58.5</v>
      </c>
      <c r="AF59" s="18"/>
      <c r="AG59" s="18"/>
      <c r="AH59" s="18"/>
      <c r="AI59" s="18"/>
      <c r="AJ59" s="18"/>
      <c r="AK59" s="18"/>
      <c r="AL59" s="18"/>
      <c r="AM59" s="18"/>
      <c r="AN59" s="18"/>
      <c r="AO59" s="27">
        <v>58.5</v>
      </c>
      <c r="AP59" s="27">
        <v>58.5</v>
      </c>
      <c r="AQ59" s="27">
        <v>58.5</v>
      </c>
      <c r="AR59" s="27">
        <v>58.5</v>
      </c>
      <c r="AS59" s="27">
        <v>58.5</v>
      </c>
      <c r="AT59" s="27">
        <v>58.5</v>
      </c>
      <c r="AU59" s="27">
        <v>58.5</v>
      </c>
      <c r="AV59" s="46">
        <v>59</v>
      </c>
      <c r="AW59" s="27">
        <v>59</v>
      </c>
      <c r="AX59" s="27"/>
      <c r="AY59" s="27">
        <v>59.6</v>
      </c>
      <c r="AZ59" s="46">
        <v>57</v>
      </c>
      <c r="BA59" s="46">
        <v>56.7</v>
      </c>
      <c r="BB59" s="27">
        <v>56.7</v>
      </c>
      <c r="BC59" s="27">
        <v>56.7</v>
      </c>
      <c r="BD59" s="27"/>
      <c r="BE59" s="27"/>
      <c r="BF59" s="27"/>
      <c r="BG59" s="27"/>
      <c r="BH59" s="27"/>
      <c r="BI59" s="27"/>
      <c r="BJ59" s="27"/>
      <c r="BK59" s="27">
        <v>56.7</v>
      </c>
      <c r="BL59" s="27">
        <v>56.7</v>
      </c>
      <c r="BM59" s="27">
        <v>56.7</v>
      </c>
      <c r="BN59" s="27">
        <v>56.7</v>
      </c>
      <c r="BO59" s="27">
        <v>56.7</v>
      </c>
      <c r="BP59" s="27">
        <v>56.7</v>
      </c>
      <c r="BQ59" s="27">
        <v>56.7</v>
      </c>
      <c r="BR59" s="27">
        <v>56.7</v>
      </c>
      <c r="BS59" s="27">
        <v>56.7</v>
      </c>
      <c r="BT59" s="27">
        <v>56.7</v>
      </c>
      <c r="BU59" s="27">
        <v>56.7</v>
      </c>
      <c r="BV59" s="27">
        <v>56.7</v>
      </c>
      <c r="BW59" s="27">
        <v>56.7</v>
      </c>
      <c r="BX59" s="27">
        <v>56.7</v>
      </c>
      <c r="BY59" s="27">
        <v>56.7</v>
      </c>
      <c r="BZ59" s="27">
        <v>56.7</v>
      </c>
      <c r="CA59" s="27">
        <v>56.7</v>
      </c>
      <c r="CB59" s="27">
        <v>56.7</v>
      </c>
      <c r="CC59" s="27">
        <v>56.7</v>
      </c>
      <c r="CD59" s="27">
        <v>55</v>
      </c>
      <c r="CE59" s="41">
        <f t="shared" si="17"/>
        <v>5</v>
      </c>
      <c r="CF59" s="26">
        <f t="shared" si="18"/>
        <v>3.299999999999997</v>
      </c>
      <c r="CG59" s="41">
        <f t="shared" si="19"/>
        <v>1.7000000000000028</v>
      </c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3">
        <f t="shared" si="20"/>
        <v>0.6599999999999995</v>
      </c>
      <c r="DC59" s="29"/>
      <c r="DD59" s="28"/>
      <c r="DE59" s="29" t="s">
        <v>158</v>
      </c>
      <c r="DF59" s="29" t="s">
        <v>158</v>
      </c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30"/>
      <c r="DS59" s="30" t="s">
        <v>155</v>
      </c>
      <c r="DT59" s="44">
        <v>40352</v>
      </c>
    </row>
    <row r="60" spans="1:124" ht="12.75">
      <c r="A60" s="32">
        <v>53</v>
      </c>
      <c r="B60" s="31" t="s">
        <v>106</v>
      </c>
      <c r="C60" s="27">
        <v>23</v>
      </c>
      <c r="D60" s="27">
        <v>163</v>
      </c>
      <c r="E60" s="27">
        <v>55</v>
      </c>
      <c r="F60" s="18">
        <v>54.8</v>
      </c>
      <c r="G60" s="18">
        <v>54.5</v>
      </c>
      <c r="H60" s="18">
        <v>54.3</v>
      </c>
      <c r="I60" s="18">
        <v>54.3</v>
      </c>
      <c r="J60" s="18">
        <v>54.3</v>
      </c>
      <c r="K60" s="18">
        <v>53.5</v>
      </c>
      <c r="L60" s="18">
        <v>53.5</v>
      </c>
      <c r="M60" s="18">
        <v>53.5</v>
      </c>
      <c r="N60" s="18">
        <v>53.5</v>
      </c>
      <c r="O60" s="18">
        <v>53.7</v>
      </c>
      <c r="P60" s="18">
        <v>53.7</v>
      </c>
      <c r="Q60" s="18">
        <v>53.7</v>
      </c>
      <c r="R60" s="18">
        <v>53.5</v>
      </c>
      <c r="S60" s="18">
        <v>53.5</v>
      </c>
      <c r="T60" s="18">
        <v>52</v>
      </c>
      <c r="U60" s="18">
        <v>52</v>
      </c>
      <c r="V60" s="18">
        <v>52</v>
      </c>
      <c r="W60" s="18">
        <v>52</v>
      </c>
      <c r="X60" s="18">
        <v>53.9</v>
      </c>
      <c r="Y60" s="18">
        <v>53.9</v>
      </c>
      <c r="Z60" s="18">
        <v>53.9</v>
      </c>
      <c r="AA60" s="18">
        <f>X60+1</f>
        <v>54.9</v>
      </c>
      <c r="AB60" s="18">
        <v>54.9</v>
      </c>
      <c r="AC60" s="18">
        <v>55.9</v>
      </c>
      <c r="AD60" s="18">
        <f>AC60+1</f>
        <v>56.9</v>
      </c>
      <c r="AE60" s="18">
        <v>53.7</v>
      </c>
      <c r="AF60" s="18">
        <v>53.7</v>
      </c>
      <c r="AG60" s="18">
        <v>52.5</v>
      </c>
      <c r="AH60" s="18"/>
      <c r="AI60" s="18"/>
      <c r="AJ60" s="18"/>
      <c r="AK60" s="18"/>
      <c r="AL60" s="18"/>
      <c r="AM60" s="18"/>
      <c r="AN60" s="18"/>
      <c r="AO60" s="27">
        <v>52.5</v>
      </c>
      <c r="AP60" s="27">
        <v>52.5</v>
      </c>
      <c r="AQ60" s="27">
        <v>52.5</v>
      </c>
      <c r="AR60" s="27">
        <v>52.5</v>
      </c>
      <c r="AS60" s="27">
        <v>52.5</v>
      </c>
      <c r="AT60" s="27">
        <v>52.5</v>
      </c>
      <c r="AU60" s="27">
        <v>52.5</v>
      </c>
      <c r="AV60" s="27">
        <v>52.5</v>
      </c>
      <c r="AW60" s="27">
        <v>52.5</v>
      </c>
      <c r="AX60" s="27">
        <v>52.5</v>
      </c>
      <c r="AY60" s="27">
        <v>52.5</v>
      </c>
      <c r="AZ60" s="27">
        <v>52.5</v>
      </c>
      <c r="BA60" s="27">
        <v>52.5</v>
      </c>
      <c r="BB60" s="27">
        <v>52.5</v>
      </c>
      <c r="BC60" s="27">
        <v>52.5</v>
      </c>
      <c r="BD60" s="27"/>
      <c r="BE60" s="27"/>
      <c r="BF60" s="27"/>
      <c r="BG60" s="27"/>
      <c r="BH60" s="27"/>
      <c r="BI60" s="27"/>
      <c r="BJ60" s="27"/>
      <c r="BK60" s="27">
        <v>52.5</v>
      </c>
      <c r="BL60" s="27">
        <v>52.5</v>
      </c>
      <c r="BM60" s="27">
        <v>52.5</v>
      </c>
      <c r="BN60" s="27">
        <v>52.5</v>
      </c>
      <c r="BO60" s="27">
        <v>52.5</v>
      </c>
      <c r="BP60" s="27">
        <v>52.5</v>
      </c>
      <c r="BQ60" s="27">
        <v>52.5</v>
      </c>
      <c r="BR60" s="27">
        <v>52.5</v>
      </c>
      <c r="BS60" s="27">
        <v>52.5</v>
      </c>
      <c r="BT60" s="27">
        <v>52.5</v>
      </c>
      <c r="BU60" s="27">
        <v>52.5</v>
      </c>
      <c r="BV60" s="27">
        <v>52.5</v>
      </c>
      <c r="BW60" s="27">
        <v>52.5</v>
      </c>
      <c r="BX60" s="27">
        <v>52.5</v>
      </c>
      <c r="BY60" s="27">
        <v>52.5</v>
      </c>
      <c r="BZ60" s="27">
        <v>52.5</v>
      </c>
      <c r="CA60" s="27">
        <v>52.5</v>
      </c>
      <c r="CB60" s="27">
        <v>52.5</v>
      </c>
      <c r="CC60" s="27">
        <v>52.5</v>
      </c>
      <c r="CD60" s="27">
        <v>51</v>
      </c>
      <c r="CE60" s="41">
        <f t="shared" si="17"/>
        <v>4</v>
      </c>
      <c r="CF60" s="26">
        <f t="shared" si="18"/>
        <v>2.5</v>
      </c>
      <c r="CG60" s="41">
        <f t="shared" si="19"/>
        <v>1.5</v>
      </c>
      <c r="CH60" s="41">
        <f>H60-CG60</f>
        <v>52.8</v>
      </c>
      <c r="CI60" s="26">
        <f>H60-CF60</f>
        <v>51.8</v>
      </c>
      <c r="CJ60" s="41">
        <f>CH60-CI60</f>
        <v>1</v>
      </c>
      <c r="CK60" s="41">
        <f>K60-CJ60</f>
        <v>52.5</v>
      </c>
      <c r="CL60" s="26">
        <f>K60-CI60</f>
        <v>1.7000000000000028</v>
      </c>
      <c r="CM60" s="41">
        <f>CK60-CL60</f>
        <v>50.8</v>
      </c>
      <c r="CN60" s="41">
        <f>N60-CM60</f>
        <v>2.700000000000003</v>
      </c>
      <c r="CO60" s="26">
        <f>N60-CL60</f>
        <v>51.8</v>
      </c>
      <c r="CP60" s="41">
        <f>CN60-CO60</f>
        <v>-49.099999999999994</v>
      </c>
      <c r="CQ60" s="41">
        <f>Q60-CP60</f>
        <v>102.8</v>
      </c>
      <c r="CR60" s="26">
        <f>Q60-CO60</f>
        <v>1.9000000000000057</v>
      </c>
      <c r="CS60" s="41">
        <f>CQ60-CR60</f>
        <v>100.89999999999999</v>
      </c>
      <c r="CT60" s="41">
        <f>T60-CS60</f>
        <v>-48.89999999999999</v>
      </c>
      <c r="CU60" s="26">
        <f>T60-CR60</f>
        <v>50.099999999999994</v>
      </c>
      <c r="CV60" s="41">
        <f>CT60-CU60</f>
        <v>-98.99999999999999</v>
      </c>
      <c r="CW60" s="41">
        <f>W60-CV60</f>
        <v>151</v>
      </c>
      <c r="CX60" s="26">
        <f>W60-CU60</f>
        <v>1.9000000000000057</v>
      </c>
      <c r="CY60" s="41">
        <f>CW60-CX60</f>
        <v>149.1</v>
      </c>
      <c r="CZ60" s="41">
        <f>Z60-CY60</f>
        <v>-95.19999999999999</v>
      </c>
      <c r="DA60" s="26">
        <f>Z60-CX60</f>
        <v>51.99999999999999</v>
      </c>
      <c r="DB60" s="43">
        <f t="shared" si="20"/>
        <v>0.625</v>
      </c>
      <c r="DC60" s="29">
        <f>E60</f>
        <v>55</v>
      </c>
      <c r="DD60" s="28"/>
      <c r="DE60" s="29" t="s">
        <v>107</v>
      </c>
      <c r="DF60" s="29" t="s">
        <v>172</v>
      </c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30" t="s">
        <v>108</v>
      </c>
      <c r="DS60" s="30" t="s">
        <v>109</v>
      </c>
      <c r="DT60" s="44" t="s">
        <v>53</v>
      </c>
    </row>
    <row r="61" spans="1:124" ht="12.75">
      <c r="A61" s="32">
        <v>54</v>
      </c>
      <c r="B61" s="31" t="s">
        <v>153</v>
      </c>
      <c r="C61" s="27">
        <v>29</v>
      </c>
      <c r="D61" s="27">
        <v>170</v>
      </c>
      <c r="E61" s="27">
        <v>61.5</v>
      </c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58">
        <v>61.5</v>
      </c>
      <c r="BR61" s="58">
        <v>61.5</v>
      </c>
      <c r="BS61" s="58">
        <v>61.5</v>
      </c>
      <c r="BT61" s="58">
        <v>61.5</v>
      </c>
      <c r="BU61" s="58">
        <v>61.5</v>
      </c>
      <c r="BV61" s="58">
        <v>61.5</v>
      </c>
      <c r="BW61" s="27">
        <v>61.5</v>
      </c>
      <c r="BX61" s="27">
        <v>61.5</v>
      </c>
      <c r="BY61" s="27">
        <v>61.5</v>
      </c>
      <c r="BZ61" s="27">
        <v>61.5</v>
      </c>
      <c r="CA61" s="27">
        <v>61.5</v>
      </c>
      <c r="CB61" s="27">
        <v>61.5</v>
      </c>
      <c r="CC61" s="27">
        <v>61.5</v>
      </c>
      <c r="CD61" s="27">
        <v>59</v>
      </c>
      <c r="CE61" s="41">
        <f t="shared" si="17"/>
        <v>2.5</v>
      </c>
      <c r="CF61" s="26">
        <f t="shared" si="18"/>
        <v>0</v>
      </c>
      <c r="CG61" s="41">
        <f t="shared" si="19"/>
        <v>2.5</v>
      </c>
      <c r="CH61" s="41">
        <f>H61-CG61</f>
        <v>-2.5</v>
      </c>
      <c r="CI61" s="26">
        <f>H61-CF61</f>
        <v>0</v>
      </c>
      <c r="CJ61" s="41">
        <f>CH61-CI61</f>
        <v>-2.5</v>
      </c>
      <c r="CK61" s="41">
        <f>K61-CJ61</f>
        <v>2.5</v>
      </c>
      <c r="CL61" s="26">
        <f>K61-CI61</f>
        <v>0</v>
      </c>
      <c r="CM61" s="41">
        <f>CK61-CL61</f>
        <v>2.5</v>
      </c>
      <c r="CN61" s="41">
        <f>N61-CM61</f>
        <v>-2.5</v>
      </c>
      <c r="CO61" s="26">
        <f>N61-CL61</f>
        <v>0</v>
      </c>
      <c r="CP61" s="41">
        <f>CN61-CO61</f>
        <v>-2.5</v>
      </c>
      <c r="CQ61" s="41">
        <f>Q61-CP61</f>
        <v>2.5</v>
      </c>
      <c r="CR61" s="26">
        <f>Q61-CO61</f>
        <v>0</v>
      </c>
      <c r="CS61" s="41">
        <f>CQ61-CR61</f>
        <v>2.5</v>
      </c>
      <c r="CT61" s="41">
        <f>T61-CS61</f>
        <v>-2.5</v>
      </c>
      <c r="CU61" s="26">
        <f>T61-CR61</f>
        <v>0</v>
      </c>
      <c r="CV61" s="41">
        <f>CT61-CU61</f>
        <v>-2.5</v>
      </c>
      <c r="CW61" s="41">
        <f>W61-CV61</f>
        <v>2.5</v>
      </c>
      <c r="CX61" s="26">
        <f>W61-CU61</f>
        <v>0</v>
      </c>
      <c r="CY61" s="41">
        <f>CW61-CX61</f>
        <v>2.5</v>
      </c>
      <c r="CZ61" s="41">
        <f>Z61-CY61</f>
        <v>-2.5</v>
      </c>
      <c r="DA61" s="26">
        <f>Z61-CX61</f>
        <v>0</v>
      </c>
      <c r="DB61" s="43">
        <f t="shared" si="20"/>
        <v>0</v>
      </c>
      <c r="DC61" s="29"/>
      <c r="DD61" s="28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30"/>
      <c r="DS61" s="30"/>
      <c r="DT61" s="44"/>
    </row>
    <row r="62" spans="1:124" ht="12.75">
      <c r="A62" s="21"/>
      <c r="B62" s="22" t="s">
        <v>140</v>
      </c>
      <c r="C62" s="23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4"/>
      <c r="CF62" s="24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5"/>
      <c r="DC62" s="20"/>
      <c r="DD62" s="20"/>
      <c r="DE62" s="20"/>
      <c r="DF62" s="20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</row>
    <row r="63" spans="1:124" ht="12.75">
      <c r="A63" s="32">
        <v>1</v>
      </c>
      <c r="B63" s="31" t="s">
        <v>141</v>
      </c>
      <c r="C63" s="27">
        <v>24</v>
      </c>
      <c r="D63" s="27">
        <v>165</v>
      </c>
      <c r="E63" s="27">
        <v>61.5</v>
      </c>
      <c r="F63" s="18">
        <v>60</v>
      </c>
      <c r="G63" s="18">
        <v>60.7</v>
      </c>
      <c r="H63" s="18">
        <v>60</v>
      </c>
      <c r="I63" s="18">
        <v>61</v>
      </c>
      <c r="J63" s="18">
        <v>60</v>
      </c>
      <c r="K63" s="18">
        <v>59.5</v>
      </c>
      <c r="L63" s="18">
        <v>59.2</v>
      </c>
      <c r="M63" s="18">
        <v>59</v>
      </c>
      <c r="N63" s="18">
        <v>58.4</v>
      </c>
      <c r="O63" s="18">
        <v>57.8</v>
      </c>
      <c r="P63" s="18">
        <v>56.7</v>
      </c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>
        <v>57</v>
      </c>
      <c r="CE63" s="41">
        <f aca="true" t="shared" si="21" ref="CE63:CE75">E63-CD63</f>
        <v>4.5</v>
      </c>
      <c r="CF63" s="26"/>
      <c r="CG63" s="41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3">
        <f>CF63/CE63</f>
        <v>0</v>
      </c>
      <c r="DC63" s="29">
        <f>E63</f>
        <v>61.5</v>
      </c>
      <c r="DD63" s="28"/>
      <c r="DE63" s="29" t="s">
        <v>142</v>
      </c>
      <c r="DF63" s="29" t="s">
        <v>143</v>
      </c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>
        <v>59</v>
      </c>
      <c r="DR63" s="30" t="s">
        <v>144</v>
      </c>
      <c r="DS63" s="30" t="s">
        <v>145</v>
      </c>
      <c r="DT63" s="44" t="s">
        <v>53</v>
      </c>
    </row>
    <row r="64" spans="1:124" ht="12.75">
      <c r="A64" s="32">
        <v>2</v>
      </c>
      <c r="B64" s="31" t="s">
        <v>101</v>
      </c>
      <c r="C64" s="27">
        <v>27</v>
      </c>
      <c r="D64" s="27">
        <v>173</v>
      </c>
      <c r="E64" s="27">
        <v>59</v>
      </c>
      <c r="F64" s="18">
        <v>59</v>
      </c>
      <c r="G64" s="18">
        <v>59</v>
      </c>
      <c r="H64" s="18">
        <v>58.5</v>
      </c>
      <c r="I64" s="18">
        <v>58.5</v>
      </c>
      <c r="J64" s="18">
        <v>58.5</v>
      </c>
      <c r="K64" s="18">
        <v>58.5</v>
      </c>
      <c r="L64" s="18">
        <v>57.3</v>
      </c>
      <c r="M64" s="18">
        <v>57.3</v>
      </c>
      <c r="N64" s="18">
        <v>57.3</v>
      </c>
      <c r="O64" s="18">
        <v>57.3</v>
      </c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>
        <v>57.5</v>
      </c>
      <c r="CE64" s="41">
        <f t="shared" si="21"/>
        <v>1.5</v>
      </c>
      <c r="CF64" s="26"/>
      <c r="CG64" s="41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3">
        <f aca="true" t="shared" si="22" ref="DB64:DB75">CF64/CE64</f>
        <v>0</v>
      </c>
      <c r="DC64" s="29"/>
      <c r="DD64" s="28"/>
      <c r="DE64" s="29" t="s">
        <v>102</v>
      </c>
      <c r="DF64" s="29" t="s">
        <v>103</v>
      </c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30" t="s">
        <v>104</v>
      </c>
      <c r="DS64" s="30" t="s">
        <v>105</v>
      </c>
      <c r="DT64" s="44">
        <v>40274</v>
      </c>
    </row>
    <row r="65" spans="1:124" ht="12.75">
      <c r="A65" s="32">
        <v>3</v>
      </c>
      <c r="B65" s="31" t="s">
        <v>126</v>
      </c>
      <c r="C65" s="27">
        <v>25</v>
      </c>
      <c r="D65" s="27">
        <v>172</v>
      </c>
      <c r="E65" s="27">
        <v>55</v>
      </c>
      <c r="F65" s="18"/>
      <c r="G65" s="18"/>
      <c r="H65" s="18"/>
      <c r="I65" s="18"/>
      <c r="J65" s="18"/>
      <c r="K65" s="18"/>
      <c r="L65" s="18"/>
      <c r="M65" s="18"/>
      <c r="N65" s="18">
        <v>55</v>
      </c>
      <c r="O65" s="18">
        <v>54</v>
      </c>
      <c r="P65" s="18">
        <v>54</v>
      </c>
      <c r="Q65" s="18">
        <v>54</v>
      </c>
      <c r="R65" s="18">
        <v>54</v>
      </c>
      <c r="S65" s="18">
        <v>54</v>
      </c>
      <c r="T65" s="18">
        <v>52</v>
      </c>
      <c r="U65" s="18">
        <v>50</v>
      </c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>
        <v>52</v>
      </c>
      <c r="CE65" s="41">
        <f t="shared" si="21"/>
        <v>3</v>
      </c>
      <c r="CF65" s="26"/>
      <c r="CG65" s="41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3">
        <f t="shared" si="22"/>
        <v>0</v>
      </c>
      <c r="DC65" s="29"/>
      <c r="DD65" s="28"/>
      <c r="DE65" s="29" t="s">
        <v>127</v>
      </c>
      <c r="DF65" s="29" t="s">
        <v>128</v>
      </c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30" t="s">
        <v>129</v>
      </c>
      <c r="DS65" s="30" t="s">
        <v>130</v>
      </c>
      <c r="DT65" s="44">
        <v>40322</v>
      </c>
    </row>
    <row r="66" spans="1:124" ht="12.75">
      <c r="A66" s="32">
        <v>4</v>
      </c>
      <c r="B66" s="31" t="s">
        <v>90</v>
      </c>
      <c r="C66" s="27">
        <v>34</v>
      </c>
      <c r="D66" s="27">
        <v>165</v>
      </c>
      <c r="E66" s="27">
        <v>59.7</v>
      </c>
      <c r="F66" s="18">
        <v>59</v>
      </c>
      <c r="G66" s="18">
        <v>59.7</v>
      </c>
      <c r="H66" s="18">
        <v>59.7</v>
      </c>
      <c r="I66" s="18">
        <v>58.7</v>
      </c>
      <c r="J66" s="18">
        <v>58.5</v>
      </c>
      <c r="K66" s="18">
        <v>58.5</v>
      </c>
      <c r="L66" s="18">
        <v>58.4</v>
      </c>
      <c r="M66" s="18">
        <v>58</v>
      </c>
      <c r="N66" s="18">
        <v>57.6</v>
      </c>
      <c r="O66" s="18">
        <v>56.6</v>
      </c>
      <c r="P66" s="18">
        <v>56.4</v>
      </c>
      <c r="Q66" s="18">
        <v>56</v>
      </c>
      <c r="R66" s="18">
        <v>55.6</v>
      </c>
      <c r="S66" s="18">
        <v>55</v>
      </c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>
        <v>55</v>
      </c>
      <c r="CE66" s="41">
        <f t="shared" si="21"/>
        <v>4.700000000000003</v>
      </c>
      <c r="CF66" s="26"/>
      <c r="CG66" s="41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3">
        <f t="shared" si="22"/>
        <v>0</v>
      </c>
      <c r="DC66" s="29">
        <f>E66</f>
        <v>59.7</v>
      </c>
      <c r="DD66" s="28"/>
      <c r="DE66" s="29" t="s">
        <v>91</v>
      </c>
      <c r="DF66" s="29" t="s">
        <v>156</v>
      </c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30" t="s">
        <v>92</v>
      </c>
      <c r="DS66" s="30" t="s">
        <v>93</v>
      </c>
      <c r="DT66" s="44" t="s">
        <v>53</v>
      </c>
    </row>
    <row r="67" spans="1:124" ht="12.75">
      <c r="A67" s="32">
        <v>5</v>
      </c>
      <c r="B67" s="31" t="s">
        <v>117</v>
      </c>
      <c r="C67" s="27">
        <v>25</v>
      </c>
      <c r="D67" s="27">
        <v>170</v>
      </c>
      <c r="E67" s="27">
        <v>65</v>
      </c>
      <c r="F67" s="18"/>
      <c r="G67" s="18"/>
      <c r="H67" s="18"/>
      <c r="I67" s="18"/>
      <c r="J67" s="18"/>
      <c r="K67" s="18"/>
      <c r="L67" s="18"/>
      <c r="M67" s="18">
        <v>65</v>
      </c>
      <c r="N67" s="18">
        <v>64</v>
      </c>
      <c r="O67" s="18">
        <v>63.5</v>
      </c>
      <c r="P67" s="18">
        <v>63</v>
      </c>
      <c r="Q67" s="18">
        <v>63</v>
      </c>
      <c r="R67" s="18">
        <v>62</v>
      </c>
      <c r="S67" s="18">
        <v>62</v>
      </c>
      <c r="T67" s="18">
        <v>62</v>
      </c>
      <c r="U67" s="18">
        <v>61.7</v>
      </c>
      <c r="V67" s="18">
        <v>61.8</v>
      </c>
      <c r="W67" s="18">
        <v>60.3</v>
      </c>
      <c r="X67" s="18">
        <v>60.2</v>
      </c>
      <c r="Y67" s="18">
        <v>60.3</v>
      </c>
      <c r="Z67" s="18">
        <v>60.1</v>
      </c>
      <c r="AA67" s="18">
        <v>60</v>
      </c>
      <c r="AB67" s="18">
        <v>60</v>
      </c>
      <c r="AC67" s="18">
        <v>60</v>
      </c>
      <c r="AD67" s="18">
        <v>60</v>
      </c>
      <c r="AE67" s="18">
        <v>59.9</v>
      </c>
      <c r="AF67" s="18">
        <v>58.7</v>
      </c>
      <c r="AG67" s="18">
        <v>58.8</v>
      </c>
      <c r="AH67" s="18"/>
      <c r="AI67" s="18">
        <v>58.6</v>
      </c>
      <c r="AJ67" s="18"/>
      <c r="AK67" s="18"/>
      <c r="AL67" s="18"/>
      <c r="AM67" s="18"/>
      <c r="AN67" s="18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>
        <v>59</v>
      </c>
      <c r="CE67" s="41">
        <f t="shared" si="21"/>
        <v>6</v>
      </c>
      <c r="CF67" s="26"/>
      <c r="CG67" s="41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3">
        <f t="shared" si="22"/>
        <v>0</v>
      </c>
      <c r="DC67" s="29"/>
      <c r="DD67" s="28"/>
      <c r="DE67" s="29" t="s">
        <v>118</v>
      </c>
      <c r="DF67" s="29" t="s">
        <v>218</v>
      </c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30" t="s">
        <v>119</v>
      </c>
      <c r="DS67" s="30" t="s">
        <v>120</v>
      </c>
      <c r="DT67" s="44">
        <v>40321</v>
      </c>
    </row>
    <row r="68" spans="1:124" ht="12.75">
      <c r="A68" s="32">
        <v>6</v>
      </c>
      <c r="B68" s="31" t="s">
        <v>189</v>
      </c>
      <c r="C68" s="27">
        <v>25</v>
      </c>
      <c r="D68" s="27">
        <v>168</v>
      </c>
      <c r="E68" s="27">
        <v>61</v>
      </c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>
        <v>59</v>
      </c>
      <c r="AA68" s="18">
        <v>58</v>
      </c>
      <c r="AB68" s="18">
        <v>58</v>
      </c>
      <c r="AC68" s="18">
        <v>57</v>
      </c>
      <c r="AD68" s="18">
        <v>56.6</v>
      </c>
      <c r="AE68" s="18">
        <v>56</v>
      </c>
      <c r="AF68" s="18">
        <v>55</v>
      </c>
      <c r="AG68" s="18">
        <v>54</v>
      </c>
      <c r="AH68" s="18">
        <v>53.5</v>
      </c>
      <c r="AI68" s="18"/>
      <c r="AJ68" s="18">
        <v>53</v>
      </c>
      <c r="AK68" s="18"/>
      <c r="AL68" s="18"/>
      <c r="AM68" s="18"/>
      <c r="AN68" s="18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>
        <v>54</v>
      </c>
      <c r="CE68" s="41">
        <f t="shared" si="21"/>
        <v>7</v>
      </c>
      <c r="CF68" s="26"/>
      <c r="CG68" s="41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3">
        <f t="shared" si="22"/>
        <v>0</v>
      </c>
      <c r="DC68" s="29"/>
      <c r="DD68" s="28"/>
      <c r="DE68" s="29" t="s">
        <v>193</v>
      </c>
      <c r="DF68" s="29" t="s">
        <v>227</v>
      </c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30"/>
      <c r="DS68" s="30" t="s">
        <v>202</v>
      </c>
      <c r="DT68" s="44"/>
    </row>
    <row r="69" spans="1:124" ht="12.75">
      <c r="A69" s="32">
        <v>7</v>
      </c>
      <c r="B69" s="31" t="s">
        <v>114</v>
      </c>
      <c r="C69" s="27">
        <v>25</v>
      </c>
      <c r="D69" s="27">
        <v>163</v>
      </c>
      <c r="E69" s="27">
        <v>61</v>
      </c>
      <c r="F69" s="18"/>
      <c r="G69" s="18"/>
      <c r="H69" s="18"/>
      <c r="I69" s="18"/>
      <c r="J69" s="18"/>
      <c r="K69" s="18"/>
      <c r="L69" s="18">
        <v>60</v>
      </c>
      <c r="M69" s="18">
        <v>59.4</v>
      </c>
      <c r="N69" s="18">
        <v>59</v>
      </c>
      <c r="O69" s="18">
        <v>58.6</v>
      </c>
      <c r="P69" s="18">
        <v>58.6</v>
      </c>
      <c r="Q69" s="18">
        <v>58.6</v>
      </c>
      <c r="R69" s="18">
        <v>57.75</v>
      </c>
      <c r="S69" s="18">
        <v>57.7</v>
      </c>
      <c r="T69" s="18">
        <v>57</v>
      </c>
      <c r="U69" s="18">
        <v>57</v>
      </c>
      <c r="V69" s="18">
        <v>56.5</v>
      </c>
      <c r="W69" s="18">
        <v>56.5</v>
      </c>
      <c r="X69" s="18">
        <v>55</v>
      </c>
      <c r="Y69" s="18">
        <v>55</v>
      </c>
      <c r="Z69" s="18">
        <v>55</v>
      </c>
      <c r="AA69" s="18">
        <v>55</v>
      </c>
      <c r="AB69" s="18">
        <v>55</v>
      </c>
      <c r="AC69" s="18">
        <v>55</v>
      </c>
      <c r="AD69" s="18">
        <v>55</v>
      </c>
      <c r="AE69" s="18">
        <v>55.7</v>
      </c>
      <c r="AF69" s="18">
        <v>55.7</v>
      </c>
      <c r="AG69" s="18" t="s">
        <v>228</v>
      </c>
      <c r="AH69" s="18"/>
      <c r="AI69" s="18"/>
      <c r="AJ69" s="18"/>
      <c r="AK69" s="18"/>
      <c r="AL69" s="18"/>
      <c r="AM69" s="18"/>
      <c r="AN69" s="18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>
        <v>53</v>
      </c>
      <c r="CE69" s="41">
        <f t="shared" si="21"/>
        <v>8</v>
      </c>
      <c r="CF69" s="26"/>
      <c r="CG69" s="41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3">
        <f t="shared" si="22"/>
        <v>0</v>
      </c>
      <c r="DC69" s="29"/>
      <c r="DD69" s="28"/>
      <c r="DE69" s="29" t="s">
        <v>115</v>
      </c>
      <c r="DF69" s="29" t="s">
        <v>181</v>
      </c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30" t="s">
        <v>74</v>
      </c>
      <c r="DS69" s="30" t="s">
        <v>116</v>
      </c>
      <c r="DT69" s="44">
        <v>40299</v>
      </c>
    </row>
    <row r="70" spans="1:124" ht="12.75">
      <c r="A70" s="32">
        <v>8</v>
      </c>
      <c r="B70" s="31" t="s">
        <v>220</v>
      </c>
      <c r="C70" s="27"/>
      <c r="D70" s="27">
        <v>160</v>
      </c>
      <c r="E70" s="27">
        <v>55</v>
      </c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>
        <v>55</v>
      </c>
      <c r="AI70" s="18"/>
      <c r="AJ70" s="18">
        <v>53.9</v>
      </c>
      <c r="AK70" s="18">
        <v>53</v>
      </c>
      <c r="AL70" s="18">
        <v>51.4</v>
      </c>
      <c r="AM70" s="18"/>
      <c r="AN70" s="18">
        <v>50.9</v>
      </c>
      <c r="AO70" s="27">
        <v>50.9</v>
      </c>
      <c r="AP70" s="27">
        <v>50.9</v>
      </c>
      <c r="AQ70" s="27">
        <v>49.5</v>
      </c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>
        <v>50</v>
      </c>
      <c r="CE70" s="41">
        <f t="shared" si="21"/>
        <v>5</v>
      </c>
      <c r="CF70" s="26"/>
      <c r="CG70" s="41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3">
        <f t="shared" si="22"/>
        <v>0</v>
      </c>
      <c r="DC70" s="29"/>
      <c r="DD70" s="28">
        <f>AK70-AJ70</f>
        <v>-0.8999999999999986</v>
      </c>
      <c r="DE70" s="29" t="s">
        <v>221</v>
      </c>
      <c r="DF70" s="29" t="s">
        <v>246</v>
      </c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30"/>
      <c r="DS70" s="30" t="s">
        <v>222</v>
      </c>
      <c r="DT70" s="44"/>
    </row>
    <row r="71" spans="1:124" ht="12.75">
      <c r="A71" s="32">
        <v>9</v>
      </c>
      <c r="B71" s="31" t="s">
        <v>110</v>
      </c>
      <c r="C71" s="27">
        <v>21</v>
      </c>
      <c r="D71" s="27">
        <v>162</v>
      </c>
      <c r="E71" s="27">
        <v>54</v>
      </c>
      <c r="F71" s="18">
        <v>54</v>
      </c>
      <c r="G71" s="18">
        <v>54</v>
      </c>
      <c r="H71" s="18">
        <v>54</v>
      </c>
      <c r="I71" s="18">
        <v>53</v>
      </c>
      <c r="J71" s="18">
        <v>53</v>
      </c>
      <c r="K71" s="18">
        <v>53</v>
      </c>
      <c r="L71" s="18">
        <v>53</v>
      </c>
      <c r="M71" s="18">
        <v>52</v>
      </c>
      <c r="N71" s="18">
        <v>52</v>
      </c>
      <c r="O71" s="18">
        <v>53</v>
      </c>
      <c r="P71" s="18">
        <v>52</v>
      </c>
      <c r="Q71" s="18">
        <v>52</v>
      </c>
      <c r="R71" s="18">
        <v>52</v>
      </c>
      <c r="S71" s="18">
        <v>52</v>
      </c>
      <c r="T71" s="18">
        <v>51</v>
      </c>
      <c r="U71" s="18"/>
      <c r="V71" s="18"/>
      <c r="W71" s="18" t="s">
        <v>191</v>
      </c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>
        <v>51</v>
      </c>
      <c r="CE71" s="41">
        <f t="shared" si="21"/>
        <v>3</v>
      </c>
      <c r="CF71" s="26"/>
      <c r="CG71" s="41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3">
        <f t="shared" si="22"/>
        <v>0</v>
      </c>
      <c r="DC71" s="29"/>
      <c r="DD71" s="28"/>
      <c r="DE71" s="29" t="s">
        <v>111</v>
      </c>
      <c r="DF71" s="29" t="s">
        <v>163</v>
      </c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30" t="s">
        <v>112</v>
      </c>
      <c r="DS71" s="30" t="s">
        <v>113</v>
      </c>
      <c r="DT71" s="44">
        <v>40263</v>
      </c>
    </row>
    <row r="72" spans="1:124" ht="12.75">
      <c r="A72" s="32">
        <v>10</v>
      </c>
      <c r="B72" s="31" t="s">
        <v>64</v>
      </c>
      <c r="C72" s="27">
        <v>23</v>
      </c>
      <c r="D72" s="27">
        <v>172</v>
      </c>
      <c r="E72" s="27">
        <v>74</v>
      </c>
      <c r="F72" s="18">
        <v>73.2</v>
      </c>
      <c r="G72" s="18">
        <v>73.2</v>
      </c>
      <c r="H72" s="18">
        <v>72</v>
      </c>
      <c r="I72" s="18">
        <v>73</v>
      </c>
      <c r="J72" s="18">
        <v>73</v>
      </c>
      <c r="K72" s="18">
        <v>73</v>
      </c>
      <c r="L72" s="18">
        <v>73</v>
      </c>
      <c r="M72" s="18">
        <v>72</v>
      </c>
      <c r="N72" s="18">
        <v>70</v>
      </c>
      <c r="O72" s="18">
        <v>68.8</v>
      </c>
      <c r="P72" s="18">
        <v>68.8</v>
      </c>
      <c r="Q72" s="18">
        <v>67</v>
      </c>
      <c r="R72" s="18">
        <v>67</v>
      </c>
      <c r="S72" s="18">
        <v>67</v>
      </c>
      <c r="T72" s="18">
        <v>67</v>
      </c>
      <c r="U72" s="18">
        <v>66</v>
      </c>
      <c r="V72" s="18">
        <v>66.7</v>
      </c>
      <c r="W72" s="18" t="s">
        <v>191</v>
      </c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>
        <v>60</v>
      </c>
      <c r="CE72" s="41">
        <f t="shared" si="21"/>
        <v>14</v>
      </c>
      <c r="CF72" s="26"/>
      <c r="CG72" s="41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3">
        <f t="shared" si="22"/>
        <v>0</v>
      </c>
      <c r="DC72" s="29"/>
      <c r="DD72" s="28"/>
      <c r="DE72" s="29" t="s">
        <v>65</v>
      </c>
      <c r="DF72" s="29" t="s">
        <v>167</v>
      </c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30" t="s">
        <v>66</v>
      </c>
      <c r="DS72" s="30" t="s">
        <v>67</v>
      </c>
      <c r="DT72" s="44" t="s">
        <v>53</v>
      </c>
    </row>
    <row r="73" spans="1:124" ht="14.25" customHeight="1">
      <c r="A73" s="32">
        <v>11</v>
      </c>
      <c r="B73" s="31" t="s">
        <v>190</v>
      </c>
      <c r="C73" s="27">
        <v>27</v>
      </c>
      <c r="D73" s="27">
        <v>165</v>
      </c>
      <c r="E73" s="27">
        <v>82</v>
      </c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>
        <v>81.2</v>
      </c>
      <c r="AB73" s="18">
        <v>81</v>
      </c>
      <c r="AC73" s="18">
        <v>80</v>
      </c>
      <c r="AD73" s="18">
        <v>80</v>
      </c>
      <c r="AE73" s="18">
        <v>79</v>
      </c>
      <c r="AF73" s="18">
        <v>79</v>
      </c>
      <c r="AG73" s="18">
        <v>79</v>
      </c>
      <c r="AH73" s="18"/>
      <c r="AI73" s="18">
        <v>79</v>
      </c>
      <c r="AJ73" s="18"/>
      <c r="AK73" s="18"/>
      <c r="AL73" s="18">
        <v>79</v>
      </c>
      <c r="AM73" s="18">
        <v>79</v>
      </c>
      <c r="AN73" s="18">
        <v>79</v>
      </c>
      <c r="AO73" s="27">
        <v>78</v>
      </c>
      <c r="AP73" s="27">
        <v>77</v>
      </c>
      <c r="AQ73" s="27">
        <v>77</v>
      </c>
      <c r="AR73" s="46">
        <v>77</v>
      </c>
      <c r="AS73" s="27">
        <v>77</v>
      </c>
      <c r="AT73" s="27">
        <v>77</v>
      </c>
      <c r="AU73" s="46">
        <v>77</v>
      </c>
      <c r="AV73" s="46">
        <v>77</v>
      </c>
      <c r="AW73" s="46">
        <v>75.5</v>
      </c>
      <c r="AX73" s="27">
        <v>75.5</v>
      </c>
      <c r="AY73" s="27">
        <v>75.5</v>
      </c>
      <c r="AZ73" s="46">
        <v>75.5</v>
      </c>
      <c r="BA73" s="27">
        <v>75.5</v>
      </c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>
        <v>60</v>
      </c>
      <c r="CE73" s="41">
        <f t="shared" si="21"/>
        <v>22</v>
      </c>
      <c r="CF73" s="26"/>
      <c r="CG73" s="41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3">
        <f t="shared" si="22"/>
        <v>0</v>
      </c>
      <c r="DC73" s="29"/>
      <c r="DD73" s="28"/>
      <c r="DE73" s="29" t="s">
        <v>199</v>
      </c>
      <c r="DF73" s="29" t="s">
        <v>248</v>
      </c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30" t="s">
        <v>74</v>
      </c>
      <c r="DS73" s="30" t="s">
        <v>200</v>
      </c>
      <c r="DT73" s="44"/>
    </row>
    <row r="74" spans="1:124" ht="12.75">
      <c r="A74" s="32">
        <v>12</v>
      </c>
      <c r="B74" s="31" t="s">
        <v>123</v>
      </c>
      <c r="C74" s="27">
        <v>24</v>
      </c>
      <c r="D74" s="27">
        <v>163</v>
      </c>
      <c r="E74" s="27">
        <v>66</v>
      </c>
      <c r="F74" s="18">
        <v>61</v>
      </c>
      <c r="G74" s="18">
        <v>61</v>
      </c>
      <c r="H74" s="18">
        <v>61</v>
      </c>
      <c r="I74" s="18">
        <v>61</v>
      </c>
      <c r="J74" s="18">
        <v>61</v>
      </c>
      <c r="K74" s="18">
        <v>61</v>
      </c>
      <c r="L74" s="18">
        <v>61</v>
      </c>
      <c r="M74" s="18">
        <v>61</v>
      </c>
      <c r="N74" s="18">
        <v>61</v>
      </c>
      <c r="O74" s="18">
        <v>61</v>
      </c>
      <c r="P74" s="18"/>
      <c r="Q74" s="18"/>
      <c r="R74" s="18"/>
      <c r="S74" s="18"/>
      <c r="T74" s="18"/>
      <c r="U74" s="18"/>
      <c r="V74" s="18"/>
      <c r="W74" s="18"/>
      <c r="X74" s="18">
        <v>66</v>
      </c>
      <c r="Y74" s="18">
        <v>66</v>
      </c>
      <c r="Z74" s="18">
        <v>66</v>
      </c>
      <c r="AA74" s="18">
        <f>Y74+1</f>
        <v>67</v>
      </c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27">
        <v>61</v>
      </c>
      <c r="AP74" s="27">
        <v>61</v>
      </c>
      <c r="AQ74" s="27">
        <v>61</v>
      </c>
      <c r="AR74" s="27">
        <v>61</v>
      </c>
      <c r="AS74" s="27">
        <v>61</v>
      </c>
      <c r="AT74" s="27">
        <v>61</v>
      </c>
      <c r="AU74" s="27">
        <v>61</v>
      </c>
      <c r="AV74" s="27">
        <v>61</v>
      </c>
      <c r="AW74" s="27">
        <v>61</v>
      </c>
      <c r="AX74" s="27">
        <v>61</v>
      </c>
      <c r="AY74" s="27">
        <v>61</v>
      </c>
      <c r="AZ74" s="46">
        <v>59</v>
      </c>
      <c r="BA74" s="27">
        <v>59</v>
      </c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>
        <v>55</v>
      </c>
      <c r="CE74" s="41">
        <f t="shared" si="21"/>
        <v>11</v>
      </c>
      <c r="CF74" s="26"/>
      <c r="CG74" s="41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3">
        <f t="shared" si="22"/>
        <v>0</v>
      </c>
      <c r="DC74" s="29"/>
      <c r="DD74" s="28"/>
      <c r="DE74" s="29" t="s">
        <v>185</v>
      </c>
      <c r="DF74" s="29" t="s">
        <v>185</v>
      </c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 t="s">
        <v>124</v>
      </c>
      <c r="DR74" s="30"/>
      <c r="DS74" s="30" t="s">
        <v>125</v>
      </c>
      <c r="DT74" s="44" t="s">
        <v>53</v>
      </c>
    </row>
    <row r="75" spans="1:124" ht="13.5" thickBot="1">
      <c r="A75" s="32">
        <v>13</v>
      </c>
      <c r="B75" s="31" t="s">
        <v>76</v>
      </c>
      <c r="C75" s="27">
        <v>24</v>
      </c>
      <c r="D75" s="27">
        <v>160</v>
      </c>
      <c r="E75" s="27">
        <v>62</v>
      </c>
      <c r="F75" s="18">
        <v>62</v>
      </c>
      <c r="G75" s="18">
        <v>62</v>
      </c>
      <c r="H75" s="18">
        <v>62</v>
      </c>
      <c r="I75" s="18">
        <v>61.9</v>
      </c>
      <c r="J75" s="18">
        <v>62</v>
      </c>
      <c r="K75" s="18">
        <v>60.5</v>
      </c>
      <c r="L75" s="18">
        <v>61</v>
      </c>
      <c r="M75" s="18">
        <v>61</v>
      </c>
      <c r="N75" s="18">
        <v>61</v>
      </c>
      <c r="O75" s="18">
        <v>61</v>
      </c>
      <c r="P75" s="18">
        <v>60.8</v>
      </c>
      <c r="Q75" s="18">
        <v>60.8</v>
      </c>
      <c r="R75" s="18"/>
      <c r="S75" s="18">
        <v>61.6</v>
      </c>
      <c r="T75" s="18">
        <v>60.5</v>
      </c>
      <c r="U75" s="18">
        <v>60.8</v>
      </c>
      <c r="V75" s="18">
        <v>60.8</v>
      </c>
      <c r="W75" s="18">
        <v>60.7</v>
      </c>
      <c r="X75" s="18">
        <v>60.7</v>
      </c>
      <c r="Y75" s="18">
        <v>60.7</v>
      </c>
      <c r="Z75" s="18">
        <v>60.7</v>
      </c>
      <c r="AA75" s="18">
        <v>62</v>
      </c>
      <c r="AB75" s="18">
        <v>62</v>
      </c>
      <c r="AC75" s="18">
        <v>62.1</v>
      </c>
      <c r="AD75" s="18">
        <v>62</v>
      </c>
      <c r="AE75" s="18">
        <v>61.6</v>
      </c>
      <c r="AF75" s="18">
        <v>60.9</v>
      </c>
      <c r="AG75" s="18">
        <v>60.9</v>
      </c>
      <c r="AH75" s="18">
        <v>60.2</v>
      </c>
      <c r="AI75" s="18"/>
      <c r="AJ75" s="18">
        <v>59.7</v>
      </c>
      <c r="AK75" s="18">
        <v>59.5</v>
      </c>
      <c r="AL75" s="18"/>
      <c r="AM75" s="18"/>
      <c r="AN75" s="18"/>
      <c r="AO75" s="27">
        <v>59.5</v>
      </c>
      <c r="AP75" s="27">
        <v>59.5</v>
      </c>
      <c r="AQ75" s="27">
        <v>59.5</v>
      </c>
      <c r="AR75" s="27">
        <v>59.5</v>
      </c>
      <c r="AS75" s="27">
        <v>59.5</v>
      </c>
      <c r="AT75" s="27">
        <v>59.5</v>
      </c>
      <c r="AU75" s="27">
        <v>59.5</v>
      </c>
      <c r="AV75" s="27">
        <v>59.5</v>
      </c>
      <c r="AW75" s="27">
        <v>59.5</v>
      </c>
      <c r="AX75" s="27">
        <v>59.5</v>
      </c>
      <c r="AY75" s="27">
        <v>59.5</v>
      </c>
      <c r="AZ75" s="27">
        <v>59.5</v>
      </c>
      <c r="BA75" s="27">
        <v>59.5</v>
      </c>
      <c r="BB75" s="27">
        <v>59.5</v>
      </c>
      <c r="BC75" s="27">
        <v>59.5</v>
      </c>
      <c r="BD75" s="49"/>
      <c r="BE75" s="49"/>
      <c r="BF75" s="49"/>
      <c r="BG75" s="49"/>
      <c r="BH75" s="49"/>
      <c r="BI75" s="49"/>
      <c r="BJ75" s="49"/>
      <c r="BK75" s="49">
        <v>59.5</v>
      </c>
      <c r="BL75" s="49">
        <v>59.5</v>
      </c>
      <c r="BM75" s="49">
        <v>59.5</v>
      </c>
      <c r="BN75" s="49">
        <v>59.5</v>
      </c>
      <c r="BO75" s="49">
        <v>59.5</v>
      </c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27">
        <v>54</v>
      </c>
      <c r="CE75" s="41">
        <f t="shared" si="21"/>
        <v>8</v>
      </c>
      <c r="CF75" s="26"/>
      <c r="CG75" s="41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3">
        <f t="shared" si="22"/>
        <v>0</v>
      </c>
      <c r="DC75" s="29"/>
      <c r="DD75" s="28">
        <f>AK75-AJ75</f>
        <v>-0.20000000000000284</v>
      </c>
      <c r="DE75" s="29" t="s">
        <v>77</v>
      </c>
      <c r="DF75" s="29" t="s">
        <v>78</v>
      </c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30" t="s">
        <v>79</v>
      </c>
      <c r="DS75" s="30" t="s">
        <v>80</v>
      </c>
      <c r="DT75" s="44"/>
    </row>
    <row r="76" spans="5:108" ht="13.5" thickBot="1">
      <c r="E76" s="15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8" t="s">
        <v>146</v>
      </c>
      <c r="CE76" s="12">
        <f>SUM(CE4:CE16,CE18:CE31,CE33:CE39,CE41:CE54,CE56:CE61)</f>
        <v>609.1000000000001</v>
      </c>
      <c r="CF76" s="12">
        <f>SUM(CF4:CF16,CF18:CF31,CF33:CF39,CF41:CF54,CF56:CF61)</f>
        <v>137.09999999999997</v>
      </c>
      <c r="CG76" s="12">
        <f>SUM(CG4:CG16,CG18:CG31,CG33:CG39,CG41:CG54,CG56:CG61)</f>
        <v>471.99999999999994</v>
      </c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59"/>
      <c r="DB76" s="60"/>
      <c r="DD76" s="17">
        <f>SUM(DD4:DD67)</f>
        <v>-0.7000000000000028</v>
      </c>
    </row>
    <row r="77" spans="84:106" ht="12.75">
      <c r="CF77" s="14">
        <f>CF76/CE76</f>
        <v>0.22508619274339178</v>
      </c>
      <c r="CG77" s="14">
        <f>CG76/CE76</f>
        <v>0.7749138072566079</v>
      </c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</row>
    <row r="78" spans="2:109" ht="12.75">
      <c r="B78" s="3"/>
      <c r="DE78" s="19"/>
    </row>
    <row r="79" ht="12.75">
      <c r="B79" s="4"/>
    </row>
    <row r="80" ht="12.75"/>
    <row r="89" spans="2:85" ht="12.75">
      <c r="B89" s="2" t="s">
        <v>147</v>
      </c>
      <c r="CE89" s="2"/>
      <c r="CF89" s="2"/>
      <c r="CG89" s="2"/>
    </row>
  </sheetData>
  <sheetProtection/>
  <mergeCells count="5">
    <mergeCell ref="A3:DT3"/>
    <mergeCell ref="A17:DT17"/>
    <mergeCell ref="A32:DT32"/>
    <mergeCell ref="A40:DT40"/>
    <mergeCell ref="A55:DT55"/>
  </mergeCells>
  <hyperlinks>
    <hyperlink ref="B20" r:id="rId1" display="M@llyuss@, Ольга"/>
    <hyperlink ref="B58" r:id="rId2" display="Zlat@, Настя"/>
  </hyperlinks>
  <printOptions/>
  <pageMargins left="0.75" right="0.75" top="1" bottom="1" header="0.5" footer="0.5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Крупяной двор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Market2</cp:lastModifiedBy>
  <dcterms:created xsi:type="dcterms:W3CDTF">2009-05-19T05:23:09Z</dcterms:created>
  <dcterms:modified xsi:type="dcterms:W3CDTF">2011-12-06T03:29:36Z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