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'НГС'!$A$1:$I$163</definedName>
    <definedName name="_xlnm.Print_Area" localSheetId="0">'НГС'!$C$1:$J$160</definedName>
  </definedNames>
  <calcPr fullCalcOnLoad="1" refMode="R1C1"/>
</workbook>
</file>

<file path=xl/sharedStrings.xml><?xml version="1.0" encoding="utf-8"?>
<sst xmlns="http://schemas.openxmlformats.org/spreadsheetml/2006/main" count="273" uniqueCount="123">
  <si>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</si>
  <si>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</si>
  <si>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</si>
  <si>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</si>
  <si>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</si>
  <si>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</si>
  <si>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Raud</t>
  </si>
  <si>
    <t>н</t>
  </si>
  <si>
    <t>в</t>
  </si>
  <si>
    <t>Ларруся</t>
  </si>
  <si>
    <t>Irinkins</t>
  </si>
  <si>
    <t>Anedhka_9201</t>
  </si>
  <si>
    <t>комментарии</t>
  </si>
  <si>
    <t>Yoo</t>
  </si>
  <si>
    <t>3133702 Игрушка из шерсти СМЕШАРИКИ "Нюша"</t>
  </si>
  <si>
    <t>2935414 Гребенная лента 100% шерсть аргентинский меринос 50гр (0160, розовый)</t>
  </si>
  <si>
    <t xml:space="preserve">1242906 Таблетки для посудомоечных машин ПММ Fasty "10 в 1", Лимон, 60 шт.
</t>
  </si>
  <si>
    <t>2749657 Кукла коллекционная "Гейша с музыкальным инструментом" 32х12,5х12,5 см</t>
  </si>
  <si>
    <t>1161763 Фломастеры «Пингвины», 30 цветов, смываемые</t>
  </si>
  <si>
    <t xml:space="preserve">2713146 Карандаши 36 цветов "Каляка-Маляка", шестигранные
 </t>
  </si>
  <si>
    <t>1859482 Набор карандашей чернографитных разной твердости СКФ 12 штук Русский карандаш 2Т,Т,ТМ,М,2М</t>
  </si>
  <si>
    <t xml:space="preserve">2556115 Точилка Kores, Карандаш с контейнером, микс х 5 видов
 </t>
  </si>
  <si>
    <t>882892 Набор столовых приборов "Уралочка", 24 предмета, толщина 2 мм</t>
  </si>
  <si>
    <t>vershok</t>
  </si>
  <si>
    <t xml:space="preserve">2400144 Сковорода ВОК с крышкой 28 см, 4 л </t>
  </si>
  <si>
    <t>1527351 Таблетница на неделю, английские буквы, с цепочкой, 7 секций, цвет МИКС</t>
  </si>
  <si>
    <t>Товары для дома сима ленд Сп-75</t>
  </si>
  <si>
    <t>olgasibir</t>
  </si>
  <si>
    <t>4338259 Массажер деревянный "Ручной", 6 роликов, средний</t>
  </si>
  <si>
    <t>evi</t>
  </si>
  <si>
    <t xml:space="preserve"> 3562469 Форма для выпечки "Жаклин. Рифленый прямоугольник" со съемным дном, антипригарное покрытие</t>
  </si>
  <si>
    <t>2796386 Нож кухонный Overlord, лезвие 20,5 см</t>
  </si>
  <si>
    <t>3855256 Коврик для сушки посуды "Лимоны", 35 х 44 см</t>
  </si>
  <si>
    <t>3889244 Чайник заварочный 350 мл "Парк", с металлическим ситом</t>
  </si>
  <si>
    <t>4043803 Магнит с УФ-лакировкой «Новосибирск» (Театр Оперы и Балета), 5,5 х 8 см</t>
  </si>
  <si>
    <t>2119405 Контейнер для хранения 50 л, цвет слоновая кость</t>
  </si>
  <si>
    <t>товар партнера 20.08</t>
  </si>
  <si>
    <t>4177957 Подголовник, маска для сна "Розовые сны" , набор антистресс</t>
  </si>
  <si>
    <t xml:space="preserve">4147051 Коробка для хранения 36,5 х 32,5 х 29,5 см </t>
  </si>
  <si>
    <t>DOM26</t>
  </si>
  <si>
    <t>1889821 Лоток для бумаг горизонтальный, "Эксперт", чёрный</t>
  </si>
  <si>
    <t xml:space="preserve"> 4259830 Тетрис большой "Цветная мозаика"</t>
  </si>
  <si>
    <t xml:space="preserve"> 3741678 Форма для выпечки 24 см "Жаклин. Рифленый круг", со съемным дном, антипригарное покрытие</t>
  </si>
  <si>
    <t xml:space="preserve"> 3163522 Сумка для сменной обуви универсальная 405х340 мм, голубая, серебряный шнурок</t>
  </si>
  <si>
    <t>3285966 Мешок для обуви, отдел на шнурке, цвет оранжевый</t>
  </si>
  <si>
    <t>2946371 Альбом для рисования А4, 40 листов, 210 х 297 мм, Kroyter «Домики», 100 г/м², на склейке</t>
  </si>
  <si>
    <t>1118782 Корзина для белья с крышкой 60 л "Ротанг", цвет белый</t>
  </si>
  <si>
    <t>NinaM</t>
  </si>
  <si>
    <t>2881886 Колокольчик со вставкой «Кемерово», 4,4 х 10 см</t>
  </si>
  <si>
    <t xml:space="preserve"> 1885692 Магнит раздвижной в форме колокольчика «Саранск»</t>
  </si>
  <si>
    <t>1018886 Магнит с колокольчиком "Санкт-Петербург"</t>
  </si>
  <si>
    <t>2291354 Заготовка - подвеска, раздельные части "Колокольчик", размер собранного 6,5*8,7*8,5 см</t>
  </si>
  <si>
    <t>slonenok11</t>
  </si>
  <si>
    <t xml:space="preserve"> 1594042 Коврик банный детский " Царская дочь"</t>
  </si>
  <si>
    <t>2852809 Варежка банная с вышивкой "В здоровом теле здоровый дух", первый сорт</t>
  </si>
  <si>
    <t>Мора</t>
  </si>
  <si>
    <t>1474184 Насадка "Кукуруза-Конопля" запах мотыля, объем 110 мл.</t>
  </si>
  <si>
    <t xml:space="preserve"> 1387921 Безникотиновая смесь для кальяна Leyla "Чёрная смородина", 50 г</t>
  </si>
  <si>
    <t>1473541 Безникотиновая смесь для кальяна Soex "Кусочки льда", 50 г</t>
  </si>
  <si>
    <t>1395704 Безникотиновая смесь для кальяна Soex "Медовая дыня", 50 г</t>
  </si>
  <si>
    <t>4125173 Папка для труда А4 с ручками, текстиль, раскладная на липучке, Calligrata «Единорог»</t>
  </si>
  <si>
    <t>678756 Картон цветной двухсторонний А4, 10 листoв, 20 цветов "Мультики", 200г/м2, мелованный, 4 вида МИКС</t>
  </si>
  <si>
    <t xml:space="preserve"> 1135435 Ножницы детские 15 см, Glance, со стразами, с закруглёнными концами лезвий, МИКС</t>
  </si>
  <si>
    <t>789517 Клeй-карандаш PVP 21 г, Erich Krause Extra, в блистере</t>
  </si>
  <si>
    <t xml:space="preserve"> 678725 Картон белый А4, 20 листов, "№41", 190г/м2, белизна 100%</t>
  </si>
  <si>
    <t>3979154 Ручка шариковая FirstWrite. Special, узел 0.5 мм, стержень синий</t>
  </si>
  <si>
    <t>3986066 Набор подставок под горячее «Узор», 6 шт, 11×3×11 см, береста</t>
  </si>
  <si>
    <t>775303 Кастрюля 11 л</t>
  </si>
  <si>
    <t>3654105 Блузка для девочки, цвет молочный, рост 140 см</t>
  </si>
  <si>
    <t xml:space="preserve"> 4442282 Шорты мужские, цвет камуфляж МИКС, р-р 54</t>
  </si>
  <si>
    <t xml:space="preserve"> 3521203 Блузка для девочки, рост 140 см, цвет экрю</t>
  </si>
  <si>
    <t>4027323 Активити-книжка с рисунками светом «Привидения»</t>
  </si>
  <si>
    <t>2390262 коворода 22 см, h=4 см, бакелитовая ручка, стеклянная крышка</t>
  </si>
  <si>
    <t xml:space="preserve"> 1773790 Ножницы садовые, 10" (25.5 см), пластиковые ручки</t>
  </si>
  <si>
    <t xml:space="preserve"> 2833533 Дутики женские SAYOTA арт. 8673-9-38, цвет синий, размер 38</t>
  </si>
  <si>
    <t>3090439 Набор зажимов для пакета 11 см, 5 шт, цвета МИКС</t>
  </si>
  <si>
    <t>регионNSK</t>
  </si>
  <si>
    <t>1999008 Тамбуканская маска для лица «Пилинг и восстановление» с аромамасалами, 150 мл</t>
  </si>
  <si>
    <t>771184 Соль-скраб "Банька" с антицеллюлитным комплексом, в пэт ведре, 550 г</t>
  </si>
  <si>
    <t>1873780 Набор банный, шапка викинга и 2 ароматизатора</t>
  </si>
  <si>
    <t>KuzmichevaO</t>
  </si>
  <si>
    <t>101774 Ночной гель экспресс "Для похудения и уменьшения объемов тела во время сна" 125 мл</t>
  </si>
  <si>
    <t xml:space="preserve"> 101812 Гель-крем Фитнес Body "Активный сжигатель жира", 125 мл</t>
  </si>
  <si>
    <t>101776 Гель для похудения и коррекции фигуры Фитнес Body, 125 мл</t>
  </si>
  <si>
    <t>101771 Крем-актив от целлюлита 125 мл</t>
  </si>
  <si>
    <t xml:space="preserve">аггенство </t>
  </si>
  <si>
    <t xml:space="preserve"> 180754 Мини-швейная машинка LuazON LSH-08, механическая, 11 см, с катушкой и нитковдевателем</t>
  </si>
  <si>
    <t xml:space="preserve"> 1274159 Соль для посудомоечных машин Mister Dez, 2 кг</t>
  </si>
  <si>
    <t xml:space="preserve"> 1242906 Таблетки для посудомоечных машин ПММ Fasty "10 в 1", Лимон, 60 шт.</t>
  </si>
  <si>
    <t xml:space="preserve">1274158 Ополаскиватель для посудомоечных машин Mister Dez Professional, 500 мл </t>
  </si>
  <si>
    <t>148296 Мельница «Дуновение леса», керамический механизм, 15,5 × 4,5 см, цвет тёмное дерево</t>
  </si>
  <si>
    <t>3526333 Ремень женский, ширина - 1,5 см, пряжка золото, цвет серый</t>
  </si>
  <si>
    <t>4485345 Тушь для ресниц Relouis Elite «Тройной эффект», объём, длина, подкручивание</t>
  </si>
  <si>
    <t>4485351 Тушь для ресниц Relouis «Топ-Модель», объем, длина</t>
  </si>
  <si>
    <t>2359210 Ключница Индия "Узоры"</t>
  </si>
  <si>
    <t xml:space="preserve">Natik299 </t>
  </si>
  <si>
    <t xml:space="preserve">733188 Средство для выгребных ям "Доктор Робик" Roetech </t>
  </si>
  <si>
    <t xml:space="preserve"> 4350234 Клейкая лента бордюрная для ванн и раковин Aviora 60 мм * 3,35 м</t>
  </si>
  <si>
    <t xml:space="preserve"> 1986450 Средство от сорняков сплошного действия «Торнадо», 100 мл</t>
  </si>
  <si>
    <t>1788903 Коврик банный "100% мужик"</t>
  </si>
  <si>
    <t xml:space="preserve"> 870382 Коврик для бани "Шахматы", войлок, серо- белый, 46х37,5 см</t>
  </si>
  <si>
    <t>вк</t>
  </si>
  <si>
    <t>Ольга Кадырова</t>
  </si>
  <si>
    <t>2796507 Органайзер для белья 36×28×12 см "Астра", 18 ячеек</t>
  </si>
  <si>
    <t>Ольга Кобелева</t>
  </si>
  <si>
    <t>2291346 Заготовка - подвеска, раздельные части "Круг плоский", размер собранного 4,6*10*10 см</t>
  </si>
  <si>
    <t>3624607 Молд силиконовый 10,5×10,5 см "Вензеля, лепнина"</t>
  </si>
  <si>
    <t>2579087 Краска акриловая, металлик, "Dora", бриллиантовый блеск, 50 мл, цвет 157</t>
  </si>
  <si>
    <t xml:space="preserve"> 2579097  Краска акриловая, металлик, "Dora", бриллиантовый блеск, 50 мл, цвет 154</t>
  </si>
  <si>
    <t xml:space="preserve"> 2579059 Краска акриловая, металлик, "Dora", бриллиантовый блеск, 50 мл, цвет 163</t>
  </si>
  <si>
    <t xml:space="preserve">2796509 Органайзер для белья 29×29×10 см "Астра", 4 ячейки </t>
  </si>
  <si>
    <t xml:space="preserve">2315332 Нагрудник с карманом непромокаемый «Абстракция», на липучке, цвет зелёный </t>
  </si>
  <si>
    <t>Юлия Чулкова</t>
  </si>
  <si>
    <t>1092911 Фартук для труда + нарукавники, Стандарт (фартук: 485х395 мм, нарукавники 250х120 мм) красные</t>
  </si>
  <si>
    <t xml:space="preserve"> 1680253 Колготки детские Classic Princess, 30 ден, цвет белый, рост 122-134 см</t>
  </si>
  <si>
    <t>4453790 Колготки детские KETTY 20 цвет белый (bianco), рост 116-122</t>
  </si>
  <si>
    <t>1608081 Набор для специй "Соль" с ложкой</t>
  </si>
  <si>
    <t xml:space="preserve"> 1155726 Кашпо с подставкой 2,4 л "Деко. Орхидея"</t>
  </si>
  <si>
    <t>107561Набор банок для сыпучих продуктов 200 мл "Блеск", 4 шт</t>
  </si>
  <si>
    <t>1247584 Простыня на резинке "Этель" Сирень, размер 160х200 + 20 см</t>
  </si>
  <si>
    <t>2469006 Простыня махровая на резинке, 160х200х20, цвет голубой, 160 гр/м2</t>
  </si>
  <si>
    <t xml:space="preserve"> 1389823 Набор для защиты окон от насекомых шир.75см*2,0м 1 отрез+репейн.лента 0,015х5,6м цвет микс</t>
  </si>
  <si>
    <t xml:space="preserve"> 1685233 Молд силиконовый 13,5×5,5 см "Лепнина"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</si>
</sst>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43" fontId="30" fillId="0" borderId="1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4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/>
      <protection/>
    </xf>
    <xf numFmtId="43" fontId="0" fillId="0" borderId="0" xfId="0" applyNumberFormat="1" applyFill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left" vertical="top"/>
    </xf>
    <xf numFmtId="43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 vertical="top"/>
    </xf>
    <xf numFmtId="0" fontId="0" fillId="0" borderId="16" xfId="0" applyFill="1" applyBorder="1" applyAlignment="1">
      <alignment horizontal="center" vertical="center"/>
    </xf>
    <xf numFmtId="171" fontId="0" fillId="0" borderId="16" xfId="60" applyFont="1" applyFill="1" applyBorder="1" applyAlignment="1">
      <alignment/>
    </xf>
    <xf numFmtId="9" fontId="0" fillId="0" borderId="16" xfId="57" applyFont="1" applyFill="1" applyBorder="1" applyAlignment="1">
      <alignment horizontal="center" vertical="center"/>
    </xf>
    <xf numFmtId="171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171" fontId="0" fillId="0" borderId="18" xfId="60" applyFont="1" applyFill="1" applyBorder="1" applyAlignment="1">
      <alignment/>
    </xf>
    <xf numFmtId="9" fontId="0" fillId="0" borderId="18" xfId="57" applyFont="1" applyFill="1" applyBorder="1" applyAlignment="1">
      <alignment horizontal="center" vertical="center"/>
    </xf>
    <xf numFmtId="171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3" fontId="0" fillId="0" borderId="21" xfId="0" applyNumberFormat="1" applyFill="1" applyBorder="1" applyAlignment="1">
      <alignment horizontal="center" vertical="center"/>
    </xf>
    <xf numFmtId="43" fontId="0" fillId="0" borderId="2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42" applyFont="1" applyFill="1" applyBorder="1" applyAlignment="1">
      <alignment/>
    </xf>
    <xf numFmtId="0" fontId="0" fillId="0" borderId="15" xfId="42" applyFont="1" applyFill="1" applyBorder="1" applyAlignment="1">
      <alignment/>
    </xf>
    <xf numFmtId="0" fontId="0" fillId="0" borderId="25" xfId="42" applyFont="1" applyFill="1" applyBorder="1" applyAlignment="1">
      <alignment/>
    </xf>
    <xf numFmtId="0" fontId="0" fillId="0" borderId="17" xfId="42" applyFont="1" applyFill="1" applyBorder="1" applyAlignment="1">
      <alignment/>
    </xf>
    <xf numFmtId="43" fontId="0" fillId="0" borderId="26" xfId="0" applyNumberFormat="1" applyFill="1" applyBorder="1" applyAlignment="1">
      <alignment horizontal="center" vertical="center"/>
    </xf>
    <xf numFmtId="0" fontId="0" fillId="0" borderId="11" xfId="42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171" fontId="0" fillId="0" borderId="11" xfId="60" applyFont="1" applyFill="1" applyBorder="1" applyAlignment="1">
      <alignment/>
    </xf>
    <xf numFmtId="9" fontId="0" fillId="0" borderId="11" xfId="57" applyFont="1" applyFill="1" applyBorder="1" applyAlignment="1">
      <alignment horizontal="center" vertical="center"/>
    </xf>
    <xf numFmtId="171" fontId="0" fillId="0" borderId="11" xfId="0" applyNumberForma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28" xfId="42" applyFont="1" applyFill="1" applyBorder="1" applyAlignment="1">
      <alignment/>
    </xf>
    <xf numFmtId="0" fontId="0" fillId="0" borderId="29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vertical="center"/>
    </xf>
    <xf numFmtId="171" fontId="0" fillId="0" borderId="29" xfId="60" applyFont="1" applyFill="1" applyBorder="1" applyAlignment="1">
      <alignment/>
    </xf>
    <xf numFmtId="9" fontId="0" fillId="0" borderId="29" xfId="57" applyFont="1" applyFill="1" applyBorder="1" applyAlignment="1">
      <alignment horizontal="center" vertical="center"/>
    </xf>
    <xf numFmtId="171" fontId="0" fillId="0" borderId="29" xfId="0" applyNumberFormat="1" applyFill="1" applyBorder="1" applyAlignment="1">
      <alignment/>
    </xf>
    <xf numFmtId="0" fontId="0" fillId="0" borderId="12" xfId="0" applyFill="1" applyBorder="1" applyAlignment="1">
      <alignment horizontal="left" vertical="top"/>
    </xf>
    <xf numFmtId="0" fontId="0" fillId="0" borderId="1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>
      <alignment horizontal="left" vertical="top"/>
    </xf>
    <xf numFmtId="0" fontId="0" fillId="0" borderId="14" xfId="0" applyFill="1" applyBorder="1" applyAlignment="1">
      <alignment vertical="center"/>
    </xf>
    <xf numFmtId="0" fontId="40" fillId="0" borderId="18" xfId="0" applyFont="1" applyFill="1" applyBorder="1" applyAlignment="1">
      <alignment horizontal="left" vertical="top" wrapText="1"/>
    </xf>
    <xf numFmtId="0" fontId="0" fillId="33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3" fontId="0" fillId="0" borderId="20" xfId="0" applyNumberFormat="1" applyFill="1" applyBorder="1" applyAlignment="1">
      <alignment horizontal="center"/>
    </xf>
    <xf numFmtId="43" fontId="0" fillId="0" borderId="24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43" fontId="0" fillId="0" borderId="31" xfId="0" applyNumberForma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4"/>
  <sheetViews>
    <sheetView tabSelected="1" zoomScale="120" zoomScaleNormal="120" zoomScalePageLayoutView="0" workbookViewId="0" topLeftCell="C7">
      <selection activeCell="G17" sqref="G17"/>
    </sheetView>
  </sheetViews>
  <sheetFormatPr defaultColWidth="9.140625" defaultRowHeight="15"/>
  <cols>
    <col min="1" max="2" width="3.7109375" style="0" customWidth="1"/>
    <col min="3" max="3" width="18.57421875" style="0" customWidth="1"/>
    <col min="4" max="4" width="79.421875" style="25" customWidth="1"/>
    <col min="5" max="5" width="7.8515625" style="19" customWidth="1"/>
    <col min="6" max="6" width="12.8515625" style="3" customWidth="1"/>
    <col min="7" max="7" width="9.140625" style="23" customWidth="1"/>
    <col min="8" max="8" width="14.421875" style="0" customWidth="1"/>
    <col min="9" max="9" width="10.28125" style="36" customWidth="1"/>
    <col min="10" max="10" width="14.28125" style="0" customWidth="1"/>
    <col min="11" max="11" width="15.140625" style="4" customWidth="1"/>
  </cols>
  <sheetData>
    <row r="1" spans="3:10" ht="15.75" thickBot="1">
      <c r="C1" s="50" t="s">
        <v>0</v>
      </c>
      <c r="D1" s="50" t="s">
        <v>26</v>
      </c>
      <c r="E1" s="37" t="s">
        <v>1</v>
      </c>
      <c r="F1" s="38" t="s">
        <v>2</v>
      </c>
      <c r="G1" s="39" t="s">
        <v>3</v>
      </c>
      <c r="H1" s="40" t="s">
        <v>4</v>
      </c>
      <c r="I1" s="108" t="s">
        <v>5</v>
      </c>
      <c r="J1" s="112" t="s">
        <v>12</v>
      </c>
    </row>
    <row r="2" spans="3:11" s="4" customFormat="1" ht="15" customHeight="1">
      <c r="C2" s="63" t="s">
        <v>13</v>
      </c>
      <c r="D2" s="79" t="s">
        <v>14</v>
      </c>
      <c r="E2" s="65">
        <v>1</v>
      </c>
      <c r="F2" s="66">
        <v>72</v>
      </c>
      <c r="G2" s="67">
        <v>0.13</v>
      </c>
      <c r="H2" s="68">
        <f>F2+9</f>
        <v>81</v>
      </c>
      <c r="I2" s="80"/>
      <c r="J2" s="77">
        <f>H2+H3</f>
        <v>217</v>
      </c>
      <c r="K2" s="62"/>
    </row>
    <row r="3" spans="3:11" s="4" customFormat="1" ht="15" customHeight="1" thickBot="1">
      <c r="C3" s="69" t="s">
        <v>13</v>
      </c>
      <c r="D3" s="70" t="s">
        <v>15</v>
      </c>
      <c r="E3" s="71">
        <v>1</v>
      </c>
      <c r="F3" s="72">
        <v>120</v>
      </c>
      <c r="G3" s="73">
        <v>0.13</v>
      </c>
      <c r="H3" s="74">
        <v>136</v>
      </c>
      <c r="I3" s="81"/>
      <c r="J3" s="78"/>
      <c r="K3" s="62"/>
    </row>
    <row r="4" spans="3:11" s="4" customFormat="1" ht="15" customHeight="1">
      <c r="C4" s="63" t="s">
        <v>6</v>
      </c>
      <c r="D4" s="79" t="s">
        <v>16</v>
      </c>
      <c r="E4" s="65">
        <v>1</v>
      </c>
      <c r="F4" s="66">
        <v>384</v>
      </c>
      <c r="G4" s="67">
        <v>0.13</v>
      </c>
      <c r="H4" s="68">
        <f>F4+50+11</f>
        <v>445</v>
      </c>
      <c r="I4" s="80">
        <v>11</v>
      </c>
      <c r="J4" s="77">
        <f>H4+H5</f>
        <v>513</v>
      </c>
      <c r="K4" s="62"/>
    </row>
    <row r="5" spans="3:11" s="4" customFormat="1" ht="15" customHeight="1" thickBot="1">
      <c r="C5" s="69" t="s">
        <v>6</v>
      </c>
      <c r="D5" s="70" t="s">
        <v>75</v>
      </c>
      <c r="E5" s="71">
        <v>4</v>
      </c>
      <c r="F5" s="72">
        <v>29</v>
      </c>
      <c r="G5" s="73">
        <v>0.13</v>
      </c>
      <c r="H5" s="74">
        <f>33+33+2</f>
        <v>68</v>
      </c>
      <c r="I5" s="81">
        <v>2</v>
      </c>
      <c r="J5" s="78"/>
      <c r="K5" s="62"/>
    </row>
    <row r="6" spans="3:11" ht="15" customHeight="1">
      <c r="C6" s="83" t="s">
        <v>11</v>
      </c>
      <c r="D6" s="79" t="s">
        <v>17</v>
      </c>
      <c r="E6" s="65">
        <v>1</v>
      </c>
      <c r="F6" s="66">
        <v>756</v>
      </c>
      <c r="G6" s="67">
        <v>0.13</v>
      </c>
      <c r="H6" s="68">
        <f>F6+98</f>
        <v>854</v>
      </c>
      <c r="I6" s="80"/>
      <c r="J6" s="77">
        <f>H6+H7+H8+H9+H10+H11+H12+H13+H14+H15+H16+H17+H18+H19+H20+H21+H22+H23+H24+H25+H26+H27</f>
        <v>8239</v>
      </c>
      <c r="K6" s="62"/>
    </row>
    <row r="7" spans="3:11" ht="15" customHeight="1">
      <c r="C7" s="84" t="s">
        <v>11</v>
      </c>
      <c r="D7" s="1" t="s">
        <v>18</v>
      </c>
      <c r="E7" s="15">
        <v>1</v>
      </c>
      <c r="F7" s="31">
        <v>220</v>
      </c>
      <c r="G7" s="20">
        <v>0.13</v>
      </c>
      <c r="H7" s="5">
        <v>249</v>
      </c>
      <c r="I7" s="76"/>
      <c r="J7" s="86"/>
      <c r="K7" s="62"/>
    </row>
    <row r="8" spans="3:11" ht="15" customHeight="1">
      <c r="C8" s="84" t="s">
        <v>11</v>
      </c>
      <c r="D8" s="2" t="s">
        <v>19</v>
      </c>
      <c r="E8" s="15">
        <v>1</v>
      </c>
      <c r="F8" s="31">
        <v>255</v>
      </c>
      <c r="G8" s="20">
        <v>0.13</v>
      </c>
      <c r="H8" s="5">
        <f>F8+33</f>
        <v>288</v>
      </c>
      <c r="I8" s="76"/>
      <c r="J8" s="86"/>
      <c r="K8" s="62"/>
    </row>
    <row r="9" spans="3:11" ht="15" customHeight="1">
      <c r="C9" s="84" t="s">
        <v>11</v>
      </c>
      <c r="D9" s="1" t="s">
        <v>20</v>
      </c>
      <c r="E9" s="15">
        <v>3</v>
      </c>
      <c r="F9" s="31">
        <v>49.6</v>
      </c>
      <c r="G9" s="20">
        <v>0.13</v>
      </c>
      <c r="H9" s="5">
        <f>56*3</f>
        <v>168</v>
      </c>
      <c r="I9" s="76"/>
      <c r="J9" s="86"/>
      <c r="K9" s="62"/>
    </row>
    <row r="10" spans="3:11" ht="15" customHeight="1">
      <c r="C10" s="84" t="s">
        <v>11</v>
      </c>
      <c r="D10" s="2" t="s">
        <v>21</v>
      </c>
      <c r="E10" s="15">
        <v>2</v>
      </c>
      <c r="F10" s="31">
        <v>77</v>
      </c>
      <c r="G10" s="20">
        <v>0.13</v>
      </c>
      <c r="H10" s="5">
        <v>175</v>
      </c>
      <c r="I10" s="76">
        <v>1</v>
      </c>
      <c r="J10" s="86"/>
      <c r="K10" s="62"/>
    </row>
    <row r="11" spans="3:11" ht="15" customHeight="1">
      <c r="C11" s="84" t="s">
        <v>11</v>
      </c>
      <c r="D11" s="2" t="s">
        <v>35</v>
      </c>
      <c r="E11" s="15">
        <v>2</v>
      </c>
      <c r="F11" s="31">
        <v>607</v>
      </c>
      <c r="G11" s="20">
        <v>0.13</v>
      </c>
      <c r="H11" s="5">
        <f>686+686+163</f>
        <v>1535</v>
      </c>
      <c r="I11" s="76">
        <v>163</v>
      </c>
      <c r="J11" s="86"/>
      <c r="K11" s="62"/>
    </row>
    <row r="12" spans="3:11" ht="15" customHeight="1">
      <c r="C12" s="84" t="s">
        <v>11</v>
      </c>
      <c r="D12" s="2" t="s">
        <v>37</v>
      </c>
      <c r="E12" s="15">
        <v>1</v>
      </c>
      <c r="F12" s="31">
        <v>439</v>
      </c>
      <c r="G12" s="20">
        <v>0.13</v>
      </c>
      <c r="H12" s="5">
        <f>F12+57</f>
        <v>496</v>
      </c>
      <c r="I12" s="76"/>
      <c r="J12" s="86"/>
      <c r="K12" s="62"/>
    </row>
    <row r="13" spans="3:11" ht="15" customHeight="1">
      <c r="C13" s="84" t="s">
        <v>11</v>
      </c>
      <c r="D13" s="2" t="s">
        <v>38</v>
      </c>
      <c r="E13" s="15">
        <v>6</v>
      </c>
      <c r="F13" s="31">
        <v>72</v>
      </c>
      <c r="G13" s="20">
        <v>0.13</v>
      </c>
      <c r="H13" s="5">
        <f>81*6+54</f>
        <v>540</v>
      </c>
      <c r="I13" s="76">
        <v>54</v>
      </c>
      <c r="J13" s="86"/>
      <c r="K13" s="62"/>
    </row>
    <row r="14" spans="3:11" ht="15" customHeight="1">
      <c r="C14" s="84" t="s">
        <v>11</v>
      </c>
      <c r="D14" s="2" t="s">
        <v>41</v>
      </c>
      <c r="E14" s="15">
        <v>1</v>
      </c>
      <c r="F14" s="31">
        <v>219</v>
      </c>
      <c r="G14" s="20">
        <v>0.13</v>
      </c>
      <c r="H14" s="5">
        <f>F14+28</f>
        <v>247</v>
      </c>
      <c r="I14" s="76"/>
      <c r="J14" s="86"/>
      <c r="K14" s="62"/>
    </row>
    <row r="15" spans="3:11" ht="15" customHeight="1">
      <c r="C15" s="84" t="s">
        <v>11</v>
      </c>
      <c r="D15" s="2" t="s">
        <v>43</v>
      </c>
      <c r="E15" s="15">
        <v>2</v>
      </c>
      <c r="F15" s="31">
        <v>48</v>
      </c>
      <c r="G15" s="20">
        <v>0.13</v>
      </c>
      <c r="H15" s="5">
        <f>54+54</f>
        <v>108</v>
      </c>
      <c r="I15" s="76"/>
      <c r="J15" s="86"/>
      <c r="K15" s="62"/>
    </row>
    <row r="16" spans="3:11" ht="15" customHeight="1">
      <c r="C16" s="84" t="s">
        <v>11</v>
      </c>
      <c r="D16" s="2" t="s">
        <v>44</v>
      </c>
      <c r="E16" s="15">
        <v>1</v>
      </c>
      <c r="F16" s="31">
        <v>63</v>
      </c>
      <c r="G16" s="20">
        <v>0.13</v>
      </c>
      <c r="H16" s="5">
        <f>F16+8</f>
        <v>71</v>
      </c>
      <c r="I16" s="76"/>
      <c r="J16" s="86"/>
      <c r="K16" s="62"/>
    </row>
    <row r="17" spans="3:11" ht="15" customHeight="1">
      <c r="C17" s="84" t="s">
        <v>11</v>
      </c>
      <c r="D17" s="2" t="s">
        <v>45</v>
      </c>
      <c r="E17" s="15">
        <v>1</v>
      </c>
      <c r="F17" s="31">
        <v>94</v>
      </c>
      <c r="G17" s="20">
        <v>0.13</v>
      </c>
      <c r="H17" s="5">
        <f>F17+13</f>
        <v>107</v>
      </c>
      <c r="I17" s="76">
        <v>1</v>
      </c>
      <c r="J17" s="86"/>
      <c r="K17" s="62"/>
    </row>
    <row r="18" spans="3:11" ht="15" customHeight="1">
      <c r="C18" s="84" t="s">
        <v>11</v>
      </c>
      <c r="D18" s="2" t="s">
        <v>46</v>
      </c>
      <c r="E18" s="15">
        <v>1</v>
      </c>
      <c r="F18" s="31">
        <v>615</v>
      </c>
      <c r="G18" s="20">
        <v>0.13</v>
      </c>
      <c r="H18" s="5">
        <f>F18+80+134</f>
        <v>829</v>
      </c>
      <c r="I18" s="76">
        <v>134</v>
      </c>
      <c r="J18" s="86"/>
      <c r="K18" s="62"/>
    </row>
    <row r="19" spans="3:11" ht="15" customHeight="1">
      <c r="C19" s="84" t="s">
        <v>11</v>
      </c>
      <c r="D19" s="2" t="s">
        <v>60</v>
      </c>
      <c r="E19" s="15">
        <v>1</v>
      </c>
      <c r="F19" s="31">
        <v>225</v>
      </c>
      <c r="G19" s="20">
        <v>0.13</v>
      </c>
      <c r="H19" s="5">
        <f>F19+29</f>
        <v>254</v>
      </c>
      <c r="I19" s="76"/>
      <c r="J19" s="86"/>
      <c r="K19" s="62"/>
    </row>
    <row r="20" spans="3:11" ht="15" customHeight="1">
      <c r="C20" s="84" t="s">
        <v>11</v>
      </c>
      <c r="D20" s="2" t="s">
        <v>61</v>
      </c>
      <c r="E20" s="15">
        <v>2</v>
      </c>
      <c r="F20" s="31">
        <v>56</v>
      </c>
      <c r="G20" s="20">
        <v>0.13</v>
      </c>
      <c r="H20" s="5">
        <v>128</v>
      </c>
      <c r="I20" s="76">
        <v>2</v>
      </c>
      <c r="J20" s="86"/>
      <c r="K20" s="62"/>
    </row>
    <row r="21" spans="3:11" ht="15" customHeight="1">
      <c r="C21" s="84" t="s">
        <v>11</v>
      </c>
      <c r="D21" s="2" t="s">
        <v>62</v>
      </c>
      <c r="E21" s="15">
        <v>1</v>
      </c>
      <c r="F21" s="31">
        <v>102</v>
      </c>
      <c r="G21" s="20">
        <v>0.13</v>
      </c>
      <c r="H21" s="5">
        <f>F21+13</f>
        <v>115</v>
      </c>
      <c r="I21" s="76"/>
      <c r="J21" s="86"/>
      <c r="K21" s="62"/>
    </row>
    <row r="22" spans="3:11" ht="15" customHeight="1">
      <c r="C22" s="84" t="s">
        <v>11</v>
      </c>
      <c r="D22" s="2" t="s">
        <v>63</v>
      </c>
      <c r="E22" s="15">
        <v>2</v>
      </c>
      <c r="F22" s="31">
        <v>58</v>
      </c>
      <c r="G22" s="20">
        <v>0.13</v>
      </c>
      <c r="H22" s="5">
        <f>66+66</f>
        <v>132</v>
      </c>
      <c r="I22" s="76"/>
      <c r="J22" s="86"/>
      <c r="K22" s="62"/>
    </row>
    <row r="23" spans="3:11" ht="15" customHeight="1">
      <c r="C23" s="84" t="s">
        <v>11</v>
      </c>
      <c r="D23" s="2" t="s">
        <v>64</v>
      </c>
      <c r="E23" s="15">
        <v>1</v>
      </c>
      <c r="F23" s="31">
        <v>118</v>
      </c>
      <c r="G23" s="20">
        <v>0.13</v>
      </c>
      <c r="H23" s="5">
        <f>F23+17</f>
        <v>135</v>
      </c>
      <c r="I23" s="76">
        <v>2</v>
      </c>
      <c r="J23" s="86"/>
      <c r="K23" s="62"/>
    </row>
    <row r="24" spans="3:11" ht="15" customHeight="1">
      <c r="C24" s="84" t="s">
        <v>11</v>
      </c>
      <c r="D24" s="2" t="s">
        <v>65</v>
      </c>
      <c r="E24" s="15">
        <v>4</v>
      </c>
      <c r="F24" s="31">
        <v>27.1</v>
      </c>
      <c r="G24" s="20">
        <v>0.13</v>
      </c>
      <c r="H24" s="5">
        <f>34*4</f>
        <v>136</v>
      </c>
      <c r="I24" s="76"/>
      <c r="J24" s="86"/>
      <c r="K24" s="62"/>
    </row>
    <row r="25" spans="3:11" ht="15" customHeight="1">
      <c r="C25" s="84" t="s">
        <v>11</v>
      </c>
      <c r="D25" s="2" t="s">
        <v>67</v>
      </c>
      <c r="E25" s="15">
        <v>1</v>
      </c>
      <c r="F25" s="31">
        <v>706</v>
      </c>
      <c r="G25" s="20">
        <v>0.13</v>
      </c>
      <c r="H25" s="5">
        <f>F25+92+48</f>
        <v>846</v>
      </c>
      <c r="I25" s="76">
        <v>48</v>
      </c>
      <c r="J25" s="86"/>
      <c r="K25" s="62"/>
    </row>
    <row r="26" spans="3:11" ht="15" customHeight="1">
      <c r="C26" s="84" t="s">
        <v>11</v>
      </c>
      <c r="D26" s="2" t="s">
        <v>68</v>
      </c>
      <c r="E26" s="15">
        <v>1</v>
      </c>
      <c r="F26" s="31">
        <v>422</v>
      </c>
      <c r="G26" s="20">
        <v>0.13</v>
      </c>
      <c r="H26" s="5">
        <f>F26+55</f>
        <v>477</v>
      </c>
      <c r="I26" s="76"/>
      <c r="J26" s="86"/>
      <c r="K26" s="62"/>
    </row>
    <row r="27" spans="3:11" ht="15" customHeight="1" thickBot="1">
      <c r="C27" s="85" t="s">
        <v>11</v>
      </c>
      <c r="D27" s="70" t="s">
        <v>70</v>
      </c>
      <c r="E27" s="71">
        <v>1</v>
      </c>
      <c r="F27" s="72">
        <v>309</v>
      </c>
      <c r="G27" s="73">
        <v>0.13</v>
      </c>
      <c r="H27" s="74">
        <f>F27+40</f>
        <v>349</v>
      </c>
      <c r="I27" s="81"/>
      <c r="J27" s="78"/>
      <c r="K27" s="62"/>
    </row>
    <row r="28" spans="3:11" ht="15" customHeight="1">
      <c r="C28" s="82" t="s">
        <v>10</v>
      </c>
      <c r="D28" s="46" t="s">
        <v>72</v>
      </c>
      <c r="E28" s="41">
        <v>1</v>
      </c>
      <c r="F28" s="42">
        <v>902</v>
      </c>
      <c r="G28" s="43">
        <v>0.13</v>
      </c>
      <c r="H28" s="44">
        <f>F28+117+19</f>
        <v>1038</v>
      </c>
      <c r="I28" s="75">
        <v>19</v>
      </c>
      <c r="J28" s="77">
        <f>H28+H29+H30+H31+H32+H33+H34+H35+H36+H37</f>
        <v>5812</v>
      </c>
      <c r="K28" s="62"/>
    </row>
    <row r="29" spans="3:11" ht="15" customHeight="1">
      <c r="C29" s="59" t="s">
        <v>10</v>
      </c>
      <c r="D29" s="2" t="s">
        <v>66</v>
      </c>
      <c r="E29" s="15">
        <v>1</v>
      </c>
      <c r="F29" s="31">
        <v>440</v>
      </c>
      <c r="G29" s="20">
        <v>0.13</v>
      </c>
      <c r="H29" s="5">
        <f>F29+57</f>
        <v>497</v>
      </c>
      <c r="I29" s="76"/>
      <c r="J29" s="86"/>
      <c r="K29" s="62"/>
    </row>
    <row r="30" spans="1:11" ht="15" customHeight="1">
      <c r="A30" t="s">
        <v>7</v>
      </c>
      <c r="C30" s="59" t="s">
        <v>10</v>
      </c>
      <c r="D30" s="1" t="s">
        <v>22</v>
      </c>
      <c r="E30" s="15">
        <v>1</v>
      </c>
      <c r="F30" s="31">
        <v>1358</v>
      </c>
      <c r="G30" s="20">
        <v>0.13</v>
      </c>
      <c r="H30" s="5">
        <f>F30+177+6</f>
        <v>1541</v>
      </c>
      <c r="I30" s="76">
        <v>6</v>
      </c>
      <c r="J30" s="86"/>
      <c r="K30" s="62"/>
    </row>
    <row r="31" spans="3:11" ht="15" customHeight="1">
      <c r="C31" s="58" t="s">
        <v>10</v>
      </c>
      <c r="D31" s="1" t="s">
        <v>32</v>
      </c>
      <c r="E31" s="15">
        <v>1</v>
      </c>
      <c r="F31" s="31">
        <v>159</v>
      </c>
      <c r="G31" s="20">
        <v>0.13</v>
      </c>
      <c r="H31" s="5">
        <f>F31+21</f>
        <v>180</v>
      </c>
      <c r="I31" s="76"/>
      <c r="J31" s="86"/>
      <c r="K31" s="62"/>
    </row>
    <row r="32" spans="3:11" ht="15" customHeight="1">
      <c r="C32" s="58" t="s">
        <v>10</v>
      </c>
      <c r="D32" s="1" t="s">
        <v>33</v>
      </c>
      <c r="E32" s="15">
        <v>1</v>
      </c>
      <c r="F32" s="31">
        <v>200</v>
      </c>
      <c r="G32" s="20">
        <v>0.13</v>
      </c>
      <c r="H32" s="5">
        <f>F32+26+6</f>
        <v>232</v>
      </c>
      <c r="I32" s="76">
        <v>6</v>
      </c>
      <c r="J32" s="86"/>
      <c r="K32" s="62"/>
    </row>
    <row r="33" spans="3:11" ht="15" customHeight="1">
      <c r="C33" s="58" t="s">
        <v>10</v>
      </c>
      <c r="D33" s="1" t="s">
        <v>117</v>
      </c>
      <c r="E33" s="15">
        <v>2</v>
      </c>
      <c r="F33" s="31">
        <v>110</v>
      </c>
      <c r="G33" s="20">
        <v>0.13</v>
      </c>
      <c r="H33" s="5">
        <f>124+124+11</f>
        <v>259</v>
      </c>
      <c r="I33" s="76">
        <v>11</v>
      </c>
      <c r="J33" s="86"/>
      <c r="K33" s="62"/>
    </row>
    <row r="34" spans="3:11" ht="15" customHeight="1">
      <c r="C34" s="58" t="s">
        <v>10</v>
      </c>
      <c r="D34" s="1" t="s">
        <v>34</v>
      </c>
      <c r="E34" s="15">
        <v>5</v>
      </c>
      <c r="F34" s="31">
        <v>20</v>
      </c>
      <c r="G34" s="20">
        <v>0.13</v>
      </c>
      <c r="H34" s="5">
        <f>23*5</f>
        <v>115</v>
      </c>
      <c r="I34" s="76"/>
      <c r="J34" s="86"/>
      <c r="K34" s="62"/>
    </row>
    <row r="35" spans="3:11" ht="15" customHeight="1">
      <c r="C35" s="59" t="s">
        <v>10</v>
      </c>
      <c r="D35" s="1" t="s">
        <v>73</v>
      </c>
      <c r="E35" s="15">
        <v>1</v>
      </c>
      <c r="F35" s="31">
        <v>200</v>
      </c>
      <c r="G35" s="20">
        <v>0.13</v>
      </c>
      <c r="H35" s="5">
        <f>F35+26</f>
        <v>226</v>
      </c>
      <c r="I35" s="76"/>
      <c r="J35" s="86"/>
      <c r="K35" s="62"/>
    </row>
    <row r="36" spans="3:11" ht="15" customHeight="1">
      <c r="C36" s="59" t="s">
        <v>10</v>
      </c>
      <c r="D36" s="1" t="s">
        <v>74</v>
      </c>
      <c r="E36" s="15">
        <v>1</v>
      </c>
      <c r="F36" s="31">
        <v>990</v>
      </c>
      <c r="G36" s="20">
        <v>0.13</v>
      </c>
      <c r="H36" s="5">
        <f>F36+129</f>
        <v>1119</v>
      </c>
      <c r="I36" s="76"/>
      <c r="J36" s="86"/>
      <c r="K36" s="62"/>
    </row>
    <row r="37" spans="3:11" ht="15" customHeight="1" thickBot="1">
      <c r="C37" s="87" t="s">
        <v>10</v>
      </c>
      <c r="D37" s="88" t="s">
        <v>94</v>
      </c>
      <c r="E37" s="60">
        <v>1</v>
      </c>
      <c r="F37" s="89">
        <v>535</v>
      </c>
      <c r="G37" s="90">
        <v>0.13</v>
      </c>
      <c r="H37" s="91">
        <f>F37+70</f>
        <v>605</v>
      </c>
      <c r="I37" s="92"/>
      <c r="J37" s="86"/>
      <c r="K37" s="62"/>
    </row>
    <row r="38" spans="3:11" ht="15" customHeight="1">
      <c r="C38" s="83" t="s">
        <v>23</v>
      </c>
      <c r="D38" s="79" t="s">
        <v>24</v>
      </c>
      <c r="E38" s="65">
        <v>1</v>
      </c>
      <c r="F38" s="66">
        <v>1785</v>
      </c>
      <c r="G38" s="67">
        <v>0.13</v>
      </c>
      <c r="H38" s="68">
        <f>F38+232+31</f>
        <v>2048</v>
      </c>
      <c r="I38" s="80">
        <v>31</v>
      </c>
      <c r="J38" s="77">
        <f>H38+H39</f>
        <v>2193</v>
      </c>
      <c r="K38" s="62" t="s">
        <v>36</v>
      </c>
    </row>
    <row r="39" spans="3:11" ht="15" customHeight="1" thickBot="1">
      <c r="C39" s="85" t="s">
        <v>23</v>
      </c>
      <c r="D39" s="93" t="s">
        <v>25</v>
      </c>
      <c r="E39" s="71">
        <v>5</v>
      </c>
      <c r="F39" s="72">
        <v>25.5</v>
      </c>
      <c r="G39" s="73">
        <v>0.13</v>
      </c>
      <c r="H39" s="74">
        <f>29*5</f>
        <v>145</v>
      </c>
      <c r="I39" s="81"/>
      <c r="J39" s="78"/>
      <c r="K39" s="62"/>
    </row>
    <row r="40" spans="3:11" ht="15" customHeight="1" thickBot="1">
      <c r="C40" s="94" t="s">
        <v>27</v>
      </c>
      <c r="D40" s="95" t="s">
        <v>28</v>
      </c>
      <c r="E40" s="96">
        <v>1</v>
      </c>
      <c r="F40" s="97">
        <v>119</v>
      </c>
      <c r="G40" s="98">
        <v>0.13</v>
      </c>
      <c r="H40" s="99">
        <f>F40+19</f>
        <v>138</v>
      </c>
      <c r="I40" s="109">
        <v>4</v>
      </c>
      <c r="J40" s="113">
        <v>138</v>
      </c>
      <c r="K40" s="62"/>
    </row>
    <row r="41" spans="3:11" ht="15" customHeight="1">
      <c r="C41" s="83" t="s">
        <v>29</v>
      </c>
      <c r="D41" s="79" t="s">
        <v>30</v>
      </c>
      <c r="E41" s="65">
        <v>1</v>
      </c>
      <c r="F41" s="66">
        <v>241</v>
      </c>
      <c r="G41" s="67">
        <v>0.13</v>
      </c>
      <c r="H41" s="68">
        <f>F41+38</f>
        <v>279</v>
      </c>
      <c r="I41" s="80">
        <v>7</v>
      </c>
      <c r="J41" s="77">
        <f>H41+H42+H43+H44</f>
        <v>955</v>
      </c>
      <c r="K41" s="62"/>
    </row>
    <row r="42" spans="3:11" ht="15" customHeight="1">
      <c r="C42" s="84" t="s">
        <v>29</v>
      </c>
      <c r="D42" s="2" t="s">
        <v>31</v>
      </c>
      <c r="E42" s="15">
        <v>1</v>
      </c>
      <c r="F42" s="31">
        <v>209</v>
      </c>
      <c r="G42" s="20">
        <v>0.13</v>
      </c>
      <c r="H42" s="5">
        <f>F42+29</f>
        <v>238</v>
      </c>
      <c r="I42" s="76">
        <v>2</v>
      </c>
      <c r="J42" s="86"/>
      <c r="K42" s="62"/>
    </row>
    <row r="43" spans="3:11" ht="15" customHeight="1">
      <c r="C43" s="84" t="s">
        <v>29</v>
      </c>
      <c r="D43" s="2" t="s">
        <v>42</v>
      </c>
      <c r="E43" s="15">
        <v>1</v>
      </c>
      <c r="F43" s="31">
        <v>199</v>
      </c>
      <c r="G43" s="20">
        <v>0.13</v>
      </c>
      <c r="H43" s="5">
        <f>F43+26+2</f>
        <v>227</v>
      </c>
      <c r="I43" s="76">
        <v>2</v>
      </c>
      <c r="J43" s="86"/>
      <c r="K43" s="62"/>
    </row>
    <row r="44" spans="3:11" ht="15" customHeight="1" thickBot="1">
      <c r="C44" s="85" t="s">
        <v>29</v>
      </c>
      <c r="D44" s="70" t="s">
        <v>90</v>
      </c>
      <c r="E44" s="71">
        <v>1</v>
      </c>
      <c r="F44" s="72">
        <v>185</v>
      </c>
      <c r="G44" s="73">
        <v>0.13</v>
      </c>
      <c r="H44" s="74">
        <f>F44+24+2</f>
        <v>211</v>
      </c>
      <c r="I44" s="81">
        <v>2</v>
      </c>
      <c r="J44" s="78"/>
      <c r="K44" s="62"/>
    </row>
    <row r="45" spans="3:11" ht="15" customHeight="1">
      <c r="C45" s="83" t="s">
        <v>39</v>
      </c>
      <c r="D45" s="79" t="s">
        <v>40</v>
      </c>
      <c r="E45" s="65">
        <v>4</v>
      </c>
      <c r="F45" s="66">
        <v>44</v>
      </c>
      <c r="G45" s="67">
        <v>0.13</v>
      </c>
      <c r="H45" s="68">
        <f>49*4+43</f>
        <v>239</v>
      </c>
      <c r="I45" s="80">
        <v>43</v>
      </c>
      <c r="J45" s="77">
        <f>H45+H46+H47</f>
        <v>856</v>
      </c>
      <c r="K45" s="62"/>
    </row>
    <row r="46" spans="3:11" ht="15" customHeight="1">
      <c r="C46" s="84" t="s">
        <v>39</v>
      </c>
      <c r="D46" s="2" t="s">
        <v>69</v>
      </c>
      <c r="E46" s="15">
        <v>1</v>
      </c>
      <c r="F46" s="31">
        <v>366</v>
      </c>
      <c r="G46" s="20">
        <v>0.13</v>
      </c>
      <c r="H46" s="5">
        <v>414</v>
      </c>
      <c r="I46" s="110"/>
      <c r="J46" s="86"/>
      <c r="K46" s="62"/>
    </row>
    <row r="47" spans="3:11" ht="15" customHeight="1" thickBot="1">
      <c r="C47" s="85" t="s">
        <v>39</v>
      </c>
      <c r="D47" s="70" t="s">
        <v>71</v>
      </c>
      <c r="E47" s="71">
        <v>1</v>
      </c>
      <c r="F47" s="72">
        <v>180</v>
      </c>
      <c r="G47" s="73">
        <v>0.13</v>
      </c>
      <c r="H47" s="74">
        <f>F47+23</f>
        <v>203</v>
      </c>
      <c r="I47" s="111"/>
      <c r="J47" s="78"/>
      <c r="K47" s="62"/>
    </row>
    <row r="48" spans="3:11" ht="15" customHeight="1">
      <c r="C48" s="83" t="s">
        <v>47</v>
      </c>
      <c r="D48" s="79" t="s">
        <v>48</v>
      </c>
      <c r="E48" s="65">
        <v>15</v>
      </c>
      <c r="F48" s="66">
        <v>145</v>
      </c>
      <c r="G48" s="67">
        <v>0.13</v>
      </c>
      <c r="H48" s="68">
        <f>164*15</f>
        <v>2460</v>
      </c>
      <c r="I48" s="80"/>
      <c r="J48" s="77">
        <f>H48+H49+H50+H51+H52+H53+H54</f>
        <v>4468</v>
      </c>
      <c r="K48" s="62"/>
    </row>
    <row r="49" spans="3:11" ht="15" customHeight="1">
      <c r="C49" s="84" t="s">
        <v>47</v>
      </c>
      <c r="D49" s="1" t="s">
        <v>49</v>
      </c>
      <c r="E49" s="15">
        <v>30</v>
      </c>
      <c r="F49" s="31">
        <v>12.5</v>
      </c>
      <c r="G49" s="20">
        <v>0.13</v>
      </c>
      <c r="H49" s="5">
        <v>424</v>
      </c>
      <c r="I49" s="76"/>
      <c r="J49" s="86"/>
      <c r="K49" s="62"/>
    </row>
    <row r="50" spans="3:11" ht="15" customHeight="1">
      <c r="C50" s="84" t="s">
        <v>47</v>
      </c>
      <c r="D50" s="2" t="s">
        <v>50</v>
      </c>
      <c r="E50" s="15">
        <v>10</v>
      </c>
      <c r="F50" s="31">
        <v>24.5</v>
      </c>
      <c r="G50" s="20">
        <v>0.13</v>
      </c>
      <c r="H50" s="5">
        <f>28*10</f>
        <v>280</v>
      </c>
      <c r="I50" s="76"/>
      <c r="J50" s="86"/>
      <c r="K50" s="62"/>
    </row>
    <row r="51" spans="3:11" ht="15" customHeight="1">
      <c r="C51" s="84" t="s">
        <v>47</v>
      </c>
      <c r="D51" s="2" t="s">
        <v>51</v>
      </c>
      <c r="E51" s="15">
        <v>10</v>
      </c>
      <c r="F51" s="31">
        <v>58</v>
      </c>
      <c r="G51" s="20">
        <v>0.13</v>
      </c>
      <c r="H51" s="5">
        <v>655</v>
      </c>
      <c r="I51" s="76"/>
      <c r="J51" s="86"/>
      <c r="K51" s="62"/>
    </row>
    <row r="52" spans="3:11" ht="15" customHeight="1">
      <c r="C52" s="84" t="s">
        <v>47</v>
      </c>
      <c r="D52" s="2" t="s">
        <v>91</v>
      </c>
      <c r="E52" s="15">
        <v>1</v>
      </c>
      <c r="F52" s="31">
        <v>205</v>
      </c>
      <c r="G52" s="20">
        <v>0.13</v>
      </c>
      <c r="H52" s="5">
        <f>F52+27</f>
        <v>232</v>
      </c>
      <c r="I52" s="76"/>
      <c r="J52" s="86"/>
      <c r="K52" s="62"/>
    </row>
    <row r="53" spans="3:11" ht="15" customHeight="1">
      <c r="C53" s="84" t="s">
        <v>47</v>
      </c>
      <c r="D53" s="2" t="s">
        <v>98</v>
      </c>
      <c r="E53" s="15">
        <v>2</v>
      </c>
      <c r="F53" s="31">
        <v>101</v>
      </c>
      <c r="G53" s="20">
        <v>0.13</v>
      </c>
      <c r="H53" s="5">
        <f>114+114</f>
        <v>228</v>
      </c>
      <c r="I53" s="76"/>
      <c r="J53" s="86"/>
      <c r="K53" s="62"/>
    </row>
    <row r="54" spans="3:11" ht="15" customHeight="1" thickBot="1">
      <c r="C54" s="85" t="s">
        <v>47</v>
      </c>
      <c r="D54" s="70" t="s">
        <v>121</v>
      </c>
      <c r="E54" s="71">
        <v>1</v>
      </c>
      <c r="F54" s="72">
        <v>165</v>
      </c>
      <c r="G54" s="73">
        <v>0.13</v>
      </c>
      <c r="H54" s="74">
        <f>F54+21+3</f>
        <v>189</v>
      </c>
      <c r="I54" s="81">
        <v>3</v>
      </c>
      <c r="J54" s="78"/>
      <c r="K54" s="62"/>
    </row>
    <row r="55" spans="1:11" ht="15" customHeight="1">
      <c r="A55" t="s">
        <v>7</v>
      </c>
      <c r="C55" s="101" t="s">
        <v>52</v>
      </c>
      <c r="D55" s="64" t="s">
        <v>53</v>
      </c>
      <c r="E55" s="65">
        <v>1</v>
      </c>
      <c r="F55" s="66">
        <v>41</v>
      </c>
      <c r="G55" s="67">
        <v>0.13</v>
      </c>
      <c r="H55" s="68">
        <v>46</v>
      </c>
      <c r="I55" s="80"/>
      <c r="J55" s="77">
        <f>H55+H56+H57+H58</f>
        <v>427</v>
      </c>
      <c r="K55" s="62"/>
    </row>
    <row r="56" spans="1:11" ht="15" customHeight="1">
      <c r="A56" t="s">
        <v>7</v>
      </c>
      <c r="C56" s="102" t="s">
        <v>52</v>
      </c>
      <c r="D56" s="1" t="s">
        <v>99</v>
      </c>
      <c r="E56" s="15">
        <v>1</v>
      </c>
      <c r="F56" s="31">
        <v>95</v>
      </c>
      <c r="G56" s="20">
        <v>0.13</v>
      </c>
      <c r="H56" s="5">
        <f>F56+12</f>
        <v>107</v>
      </c>
      <c r="I56" s="76"/>
      <c r="J56" s="86"/>
      <c r="K56" s="62"/>
    </row>
    <row r="57" spans="3:11" ht="15" customHeight="1">
      <c r="C57" s="102" t="s">
        <v>52</v>
      </c>
      <c r="D57" s="1" t="s">
        <v>100</v>
      </c>
      <c r="E57" s="15">
        <v>1</v>
      </c>
      <c r="F57" s="31">
        <v>117</v>
      </c>
      <c r="G57" s="20">
        <v>0.13</v>
      </c>
      <c r="H57" s="5">
        <f>F57+15</f>
        <v>132</v>
      </c>
      <c r="I57" s="76"/>
      <c r="J57" s="86"/>
      <c r="K57" s="62"/>
    </row>
    <row r="58" spans="1:11" ht="15" customHeight="1" thickBot="1">
      <c r="A58" t="s">
        <v>7</v>
      </c>
      <c r="C58" s="103" t="s">
        <v>52</v>
      </c>
      <c r="D58" s="93" t="s">
        <v>54</v>
      </c>
      <c r="E58" s="71">
        <v>2</v>
      </c>
      <c r="F58" s="72">
        <v>63</v>
      </c>
      <c r="G58" s="73">
        <v>0.13</v>
      </c>
      <c r="H58" s="74">
        <f>71+71</f>
        <v>142</v>
      </c>
      <c r="I58" s="81"/>
      <c r="J58" s="78"/>
      <c r="K58" s="62"/>
    </row>
    <row r="59" spans="3:11" ht="15" customHeight="1">
      <c r="C59" s="101" t="s">
        <v>55</v>
      </c>
      <c r="D59" s="64" t="s">
        <v>56</v>
      </c>
      <c r="E59" s="65">
        <v>2</v>
      </c>
      <c r="F59" s="66">
        <v>59</v>
      </c>
      <c r="G59" s="67">
        <v>0.13</v>
      </c>
      <c r="H59" s="68">
        <f>67+67</f>
        <v>134</v>
      </c>
      <c r="I59" s="80"/>
      <c r="J59" s="77">
        <f>H59+H60+H61+H62</f>
        <v>653</v>
      </c>
      <c r="K59" s="62"/>
    </row>
    <row r="60" spans="3:11" ht="15" customHeight="1">
      <c r="C60" s="102" t="s">
        <v>55</v>
      </c>
      <c r="D60" s="2" t="s">
        <v>57</v>
      </c>
      <c r="E60" s="15">
        <v>1</v>
      </c>
      <c r="F60" s="31">
        <v>119</v>
      </c>
      <c r="G60" s="20">
        <v>0.13</v>
      </c>
      <c r="H60" s="5">
        <f>F60+16</f>
        <v>135</v>
      </c>
      <c r="I60" s="76">
        <v>1</v>
      </c>
      <c r="J60" s="86"/>
      <c r="K60" s="62"/>
    </row>
    <row r="61" spans="3:11" ht="15" customHeight="1">
      <c r="C61" s="102" t="s">
        <v>55</v>
      </c>
      <c r="D61" s="1" t="s">
        <v>58</v>
      </c>
      <c r="E61" s="15">
        <v>1</v>
      </c>
      <c r="F61" s="31">
        <v>169</v>
      </c>
      <c r="G61" s="20">
        <v>0.13</v>
      </c>
      <c r="H61" s="5">
        <v>192</v>
      </c>
      <c r="I61" s="76">
        <v>1</v>
      </c>
      <c r="J61" s="86"/>
      <c r="K61" s="62"/>
    </row>
    <row r="62" spans="3:11" ht="15" customHeight="1" thickBot="1">
      <c r="C62" s="103" t="s">
        <v>55</v>
      </c>
      <c r="D62" s="93" t="s">
        <v>59</v>
      </c>
      <c r="E62" s="71">
        <v>1</v>
      </c>
      <c r="F62" s="72">
        <v>169</v>
      </c>
      <c r="G62" s="73">
        <v>0.13</v>
      </c>
      <c r="H62" s="74">
        <f>F62+23</f>
        <v>192</v>
      </c>
      <c r="I62" s="81">
        <v>1</v>
      </c>
      <c r="J62" s="78"/>
      <c r="K62" s="62"/>
    </row>
    <row r="63" spans="3:11" ht="15" customHeight="1">
      <c r="C63" s="101" t="s">
        <v>76</v>
      </c>
      <c r="D63" s="79" t="s">
        <v>77</v>
      </c>
      <c r="E63" s="65">
        <v>1</v>
      </c>
      <c r="F63" s="66">
        <v>145</v>
      </c>
      <c r="G63" s="67">
        <v>0.13</v>
      </c>
      <c r="H63" s="68">
        <f>F63+19</f>
        <v>164</v>
      </c>
      <c r="I63" s="80"/>
      <c r="J63" s="77">
        <f>H63+H64+H65+H66+H67</f>
        <v>1378</v>
      </c>
      <c r="K63" s="62"/>
    </row>
    <row r="64" spans="3:11" ht="15" customHeight="1">
      <c r="C64" s="102" t="s">
        <v>76</v>
      </c>
      <c r="D64" s="2" t="s">
        <v>78</v>
      </c>
      <c r="E64" s="15">
        <v>4</v>
      </c>
      <c r="F64" s="31">
        <v>46.2</v>
      </c>
      <c r="G64" s="20">
        <v>0.13</v>
      </c>
      <c r="H64" s="5">
        <f>52*4+5</f>
        <v>213</v>
      </c>
      <c r="I64" s="76">
        <v>5</v>
      </c>
      <c r="J64" s="86"/>
      <c r="K64" s="62"/>
    </row>
    <row r="65" spans="3:11" ht="15" customHeight="1">
      <c r="C65" s="102" t="s">
        <v>76</v>
      </c>
      <c r="D65" s="2" t="s">
        <v>79</v>
      </c>
      <c r="E65" s="15">
        <v>1</v>
      </c>
      <c r="F65" s="31">
        <v>199</v>
      </c>
      <c r="G65" s="20">
        <v>0.13</v>
      </c>
      <c r="H65" s="5">
        <v>225</v>
      </c>
      <c r="I65" s="76"/>
      <c r="J65" s="86"/>
      <c r="K65" s="62"/>
    </row>
    <row r="66" spans="3:11" ht="15" customHeight="1">
      <c r="C66" s="102" t="s">
        <v>76</v>
      </c>
      <c r="D66" s="2" t="s">
        <v>92</v>
      </c>
      <c r="E66" s="15">
        <v>2</v>
      </c>
      <c r="F66" s="31">
        <v>159</v>
      </c>
      <c r="G66" s="20">
        <v>0.13</v>
      </c>
      <c r="H66" s="5">
        <f>180+180+1</f>
        <v>361</v>
      </c>
      <c r="I66" s="76">
        <v>1</v>
      </c>
      <c r="J66" s="86"/>
      <c r="K66" s="62"/>
    </row>
    <row r="67" spans="3:11" ht="15" customHeight="1" thickBot="1">
      <c r="C67" s="103" t="s">
        <v>76</v>
      </c>
      <c r="D67" s="70" t="s">
        <v>93</v>
      </c>
      <c r="E67" s="71">
        <v>2</v>
      </c>
      <c r="F67" s="72">
        <v>183</v>
      </c>
      <c r="G67" s="73">
        <v>0.13</v>
      </c>
      <c r="H67" s="74">
        <f>207+207+1</f>
        <v>415</v>
      </c>
      <c r="I67" s="81">
        <v>1</v>
      </c>
      <c r="J67" s="78"/>
      <c r="K67" s="62"/>
    </row>
    <row r="68" spans="1:11" ht="15" customHeight="1">
      <c r="A68" t="s">
        <v>7</v>
      </c>
      <c r="C68" s="101" t="s">
        <v>80</v>
      </c>
      <c r="D68" s="64" t="s">
        <v>81</v>
      </c>
      <c r="E68" s="65">
        <v>2</v>
      </c>
      <c r="F68" s="66">
        <v>102</v>
      </c>
      <c r="G68" s="67">
        <v>0.13</v>
      </c>
      <c r="H68" s="68">
        <f>115+115</f>
        <v>230</v>
      </c>
      <c r="I68" s="80"/>
      <c r="J68" s="77">
        <f>H68+H69+H70+H71+H72</f>
        <v>1382</v>
      </c>
      <c r="K68" s="62"/>
    </row>
    <row r="69" spans="1:11" ht="15" customHeight="1">
      <c r="A69" t="s">
        <v>7</v>
      </c>
      <c r="C69" s="102" t="s">
        <v>80</v>
      </c>
      <c r="D69" s="1" t="s">
        <v>82</v>
      </c>
      <c r="E69" s="15">
        <v>2</v>
      </c>
      <c r="F69" s="31">
        <v>102</v>
      </c>
      <c r="G69" s="20">
        <v>0.13</v>
      </c>
      <c r="H69" s="5">
        <v>230</v>
      </c>
      <c r="I69" s="76"/>
      <c r="J69" s="86"/>
      <c r="K69" s="62"/>
    </row>
    <row r="70" spans="1:11" ht="15" customHeight="1">
      <c r="A70" t="s">
        <v>7</v>
      </c>
      <c r="C70" s="102" t="s">
        <v>80</v>
      </c>
      <c r="D70" s="1" t="s">
        <v>83</v>
      </c>
      <c r="E70" s="15">
        <v>2</v>
      </c>
      <c r="F70" s="31">
        <v>102</v>
      </c>
      <c r="G70" s="20">
        <v>0.13</v>
      </c>
      <c r="H70" s="5">
        <v>230</v>
      </c>
      <c r="I70" s="76"/>
      <c r="J70" s="86"/>
      <c r="K70" s="62"/>
    </row>
    <row r="71" spans="3:11" ht="15" customHeight="1">
      <c r="C71" s="102" t="s">
        <v>80</v>
      </c>
      <c r="D71" s="1" t="s">
        <v>84</v>
      </c>
      <c r="E71" s="15">
        <v>2</v>
      </c>
      <c r="F71" s="31">
        <v>102</v>
      </c>
      <c r="G71" s="20">
        <v>0.13</v>
      </c>
      <c r="H71" s="5">
        <v>230</v>
      </c>
      <c r="I71" s="76"/>
      <c r="J71" s="86"/>
      <c r="K71" s="62"/>
    </row>
    <row r="72" spans="3:11" ht="15" customHeight="1" thickBot="1">
      <c r="C72" s="103" t="s">
        <v>80</v>
      </c>
      <c r="D72" s="93" t="s">
        <v>97</v>
      </c>
      <c r="E72" s="71">
        <v>1</v>
      </c>
      <c r="F72" s="72">
        <v>409</v>
      </c>
      <c r="G72" s="73">
        <v>0.13</v>
      </c>
      <c r="H72" s="74">
        <f>F72+53</f>
        <v>462</v>
      </c>
      <c r="I72" s="81"/>
      <c r="J72" s="78"/>
      <c r="K72" s="62"/>
    </row>
    <row r="73" spans="1:11" ht="15" customHeight="1" thickBot="1">
      <c r="A73" t="s">
        <v>7</v>
      </c>
      <c r="C73" s="104" t="s">
        <v>85</v>
      </c>
      <c r="D73" s="105" t="s">
        <v>86</v>
      </c>
      <c r="E73" s="96">
        <v>2</v>
      </c>
      <c r="F73" s="97">
        <v>119</v>
      </c>
      <c r="G73" s="98">
        <v>0.13</v>
      </c>
      <c r="H73" s="99">
        <f>134+134+4</f>
        <v>272</v>
      </c>
      <c r="I73" s="109">
        <v>4</v>
      </c>
      <c r="J73" s="113">
        <v>272</v>
      </c>
      <c r="K73" s="62"/>
    </row>
    <row r="74" spans="3:11" ht="15" customHeight="1">
      <c r="C74" s="101" t="s">
        <v>9</v>
      </c>
      <c r="D74" s="64" t="s">
        <v>87</v>
      </c>
      <c r="E74" s="65">
        <v>2</v>
      </c>
      <c r="F74" s="66">
        <v>75</v>
      </c>
      <c r="G74" s="67">
        <v>0.13</v>
      </c>
      <c r="H74" s="68">
        <f>85+85</f>
        <v>170</v>
      </c>
      <c r="I74" s="80"/>
      <c r="J74" s="77">
        <f>H74+H75+H76+H77+H78</f>
        <v>1111</v>
      </c>
      <c r="K74" s="62"/>
    </row>
    <row r="75" spans="3:11" ht="15" customHeight="1">
      <c r="C75" s="102" t="s">
        <v>9</v>
      </c>
      <c r="D75" s="1" t="s">
        <v>88</v>
      </c>
      <c r="E75" s="15">
        <v>1</v>
      </c>
      <c r="F75" s="31">
        <v>384</v>
      </c>
      <c r="G75" s="20">
        <v>0.13</v>
      </c>
      <c r="H75" s="5">
        <v>445</v>
      </c>
      <c r="I75" s="76">
        <v>11</v>
      </c>
      <c r="J75" s="86"/>
      <c r="K75" s="62"/>
    </row>
    <row r="76" spans="3:11" ht="15" customHeight="1">
      <c r="C76" s="102" t="s">
        <v>9</v>
      </c>
      <c r="D76" s="1" t="s">
        <v>89</v>
      </c>
      <c r="E76" s="15">
        <v>4</v>
      </c>
      <c r="F76" s="31">
        <v>44.9</v>
      </c>
      <c r="G76" s="20">
        <v>0.13</v>
      </c>
      <c r="H76" s="5">
        <f>204+19</f>
        <v>223</v>
      </c>
      <c r="I76" s="76">
        <v>19</v>
      </c>
      <c r="J76" s="86"/>
      <c r="K76" s="62"/>
    </row>
    <row r="77" spans="3:11" ht="15" customHeight="1">
      <c r="C77" s="102" t="s">
        <v>9</v>
      </c>
      <c r="D77" s="1" t="s">
        <v>96</v>
      </c>
      <c r="E77" s="15">
        <v>2</v>
      </c>
      <c r="F77" s="31">
        <v>88</v>
      </c>
      <c r="G77" s="20">
        <v>0.13</v>
      </c>
      <c r="H77" s="5">
        <f>99+99</f>
        <v>198</v>
      </c>
      <c r="I77" s="76"/>
      <c r="J77" s="86"/>
      <c r="K77" s="62"/>
    </row>
    <row r="78" spans="3:11" ht="15" customHeight="1" thickBot="1">
      <c r="C78" s="103" t="s">
        <v>9</v>
      </c>
      <c r="D78" s="93" t="s">
        <v>116</v>
      </c>
      <c r="E78" s="71">
        <v>2</v>
      </c>
      <c r="F78" s="72">
        <v>75</v>
      </c>
      <c r="G78" s="73">
        <v>0.13</v>
      </c>
      <c r="H78" s="74">
        <f>F78</f>
        <v>75</v>
      </c>
      <c r="I78" s="81"/>
      <c r="J78" s="78"/>
      <c r="K78" s="62"/>
    </row>
    <row r="79" spans="3:11" ht="15" customHeight="1">
      <c r="C79" s="101" t="s">
        <v>95</v>
      </c>
      <c r="D79" s="64" t="s">
        <v>96</v>
      </c>
      <c r="E79" s="65">
        <v>2</v>
      </c>
      <c r="F79" s="66">
        <v>88</v>
      </c>
      <c r="G79" s="67">
        <v>0.13</v>
      </c>
      <c r="H79" s="68">
        <f>99+99</f>
        <v>198</v>
      </c>
      <c r="I79" s="80"/>
      <c r="J79" s="77">
        <f>H79+H80+H81+H82</f>
        <v>1860</v>
      </c>
      <c r="K79" s="62"/>
    </row>
    <row r="80" spans="3:11" ht="15" customHeight="1">
      <c r="C80" s="102" t="s">
        <v>95</v>
      </c>
      <c r="D80" s="1" t="s">
        <v>118</v>
      </c>
      <c r="E80" s="15">
        <v>2</v>
      </c>
      <c r="F80" s="31">
        <v>125</v>
      </c>
      <c r="G80" s="20">
        <v>0.13</v>
      </c>
      <c r="H80" s="5">
        <f>141+141+13</f>
        <v>295</v>
      </c>
      <c r="I80" s="76">
        <v>13</v>
      </c>
      <c r="J80" s="86"/>
      <c r="K80" s="62"/>
    </row>
    <row r="81" spans="3:11" ht="15" customHeight="1">
      <c r="C81" s="102" t="s">
        <v>95</v>
      </c>
      <c r="D81" s="1" t="s">
        <v>119</v>
      </c>
      <c r="E81" s="15">
        <v>1</v>
      </c>
      <c r="F81" s="31">
        <v>558</v>
      </c>
      <c r="G81" s="20">
        <v>0.13</v>
      </c>
      <c r="H81" s="5">
        <f>F81+73</f>
        <v>631</v>
      </c>
      <c r="I81" s="76"/>
      <c r="J81" s="86"/>
      <c r="K81" s="62"/>
    </row>
    <row r="82" spans="3:11" ht="15" customHeight="1" thickBot="1">
      <c r="C82" s="103" t="s">
        <v>95</v>
      </c>
      <c r="D82" s="93" t="s">
        <v>120</v>
      </c>
      <c r="E82" s="71">
        <v>1</v>
      </c>
      <c r="F82" s="72">
        <v>651</v>
      </c>
      <c r="G82" s="73">
        <v>0.13</v>
      </c>
      <c r="H82" s="74">
        <f>F82+85</f>
        <v>736</v>
      </c>
      <c r="I82" s="81"/>
      <c r="J82" s="78"/>
      <c r="K82" s="62"/>
    </row>
    <row r="83" spans="2:11" ht="15" customHeight="1">
      <c r="B83" t="s">
        <v>101</v>
      </c>
      <c r="C83" s="101" t="s">
        <v>102</v>
      </c>
      <c r="D83" s="64" t="s">
        <v>103</v>
      </c>
      <c r="E83" s="65">
        <v>2</v>
      </c>
      <c r="F83" s="66">
        <v>135</v>
      </c>
      <c r="G83" s="67">
        <v>0.13</v>
      </c>
      <c r="H83" s="68">
        <f>153+153+7</f>
        <v>313</v>
      </c>
      <c r="I83" s="80">
        <v>7</v>
      </c>
      <c r="J83" s="77">
        <f>H83+H84+H85</f>
        <v>594</v>
      </c>
      <c r="K83" s="62"/>
    </row>
    <row r="84" spans="2:11" ht="15" customHeight="1">
      <c r="B84" t="s">
        <v>101</v>
      </c>
      <c r="C84" s="102" t="s">
        <v>102</v>
      </c>
      <c r="D84" s="1" t="s">
        <v>110</v>
      </c>
      <c r="E84" s="15">
        <v>2</v>
      </c>
      <c r="F84" s="31">
        <v>89</v>
      </c>
      <c r="G84" s="20">
        <v>0.13</v>
      </c>
      <c r="H84" s="5">
        <v>209</v>
      </c>
      <c r="I84" s="76">
        <v>6</v>
      </c>
      <c r="J84" s="86"/>
      <c r="K84" s="62"/>
    </row>
    <row r="85" spans="2:11" ht="15" customHeight="1" thickBot="1">
      <c r="B85" t="s">
        <v>101</v>
      </c>
      <c r="C85" s="103" t="s">
        <v>102</v>
      </c>
      <c r="D85" s="93" t="s">
        <v>111</v>
      </c>
      <c r="E85" s="71">
        <v>2</v>
      </c>
      <c r="F85" s="72">
        <v>32.5</v>
      </c>
      <c r="G85" s="73">
        <v>0.13</v>
      </c>
      <c r="H85" s="74">
        <f>36+36</f>
        <v>72</v>
      </c>
      <c r="I85" s="81"/>
      <c r="J85" s="78"/>
      <c r="K85" s="62"/>
    </row>
    <row r="86" spans="2:11" ht="15" customHeight="1">
      <c r="B86" t="s">
        <v>101</v>
      </c>
      <c r="C86" s="101" t="s">
        <v>104</v>
      </c>
      <c r="D86" s="64" t="s">
        <v>105</v>
      </c>
      <c r="E86" s="65">
        <v>30</v>
      </c>
      <c r="F86" s="66">
        <v>70</v>
      </c>
      <c r="G86" s="67">
        <v>0.13</v>
      </c>
      <c r="H86" s="68">
        <f>79*30</f>
        <v>2370</v>
      </c>
      <c r="I86" s="80"/>
      <c r="J86" s="77">
        <f>H86+H87+H88+H89+H90+H91</f>
        <v>3219</v>
      </c>
      <c r="K86" s="62"/>
    </row>
    <row r="87" spans="2:11" ht="15" customHeight="1">
      <c r="B87" t="s">
        <v>101</v>
      </c>
      <c r="C87" s="102" t="s">
        <v>104</v>
      </c>
      <c r="D87" s="1" t="s">
        <v>106</v>
      </c>
      <c r="E87" s="15">
        <v>1</v>
      </c>
      <c r="F87" s="31">
        <v>145</v>
      </c>
      <c r="G87" s="20">
        <v>0.13</v>
      </c>
      <c r="H87" s="5">
        <f>F87+20</f>
        <v>165</v>
      </c>
      <c r="I87" s="76">
        <v>1</v>
      </c>
      <c r="J87" s="86"/>
      <c r="K87" s="62"/>
    </row>
    <row r="88" spans="1:11" ht="15" customHeight="1">
      <c r="A88" t="s">
        <v>7</v>
      </c>
      <c r="B88" t="s">
        <v>101</v>
      </c>
      <c r="C88" s="102" t="s">
        <v>104</v>
      </c>
      <c r="D88" s="2" t="s">
        <v>107</v>
      </c>
      <c r="E88" s="15">
        <v>2</v>
      </c>
      <c r="F88" s="31">
        <v>89.3</v>
      </c>
      <c r="G88" s="20">
        <v>0.13</v>
      </c>
      <c r="H88" s="5">
        <v>202</v>
      </c>
      <c r="I88" s="76"/>
      <c r="J88" s="86"/>
      <c r="K88" s="106"/>
    </row>
    <row r="89" spans="1:11" s="4" customFormat="1" ht="15" customHeight="1">
      <c r="A89" t="s">
        <v>7</v>
      </c>
      <c r="B89" t="s">
        <v>101</v>
      </c>
      <c r="C89" s="102" t="s">
        <v>104</v>
      </c>
      <c r="D89" s="2" t="s">
        <v>108</v>
      </c>
      <c r="E89" s="15">
        <v>1</v>
      </c>
      <c r="F89" s="31">
        <v>105</v>
      </c>
      <c r="G89" s="20">
        <v>0.13</v>
      </c>
      <c r="H89" s="5">
        <f>F89+14</f>
        <v>119</v>
      </c>
      <c r="I89" s="76"/>
      <c r="J89" s="86"/>
      <c r="K89" s="62"/>
    </row>
    <row r="90" spans="1:11" ht="15" customHeight="1">
      <c r="A90" t="s">
        <v>7</v>
      </c>
      <c r="B90" t="s">
        <v>101</v>
      </c>
      <c r="C90" s="102" t="s">
        <v>104</v>
      </c>
      <c r="D90" s="2" t="s">
        <v>109</v>
      </c>
      <c r="E90" s="15">
        <v>2</v>
      </c>
      <c r="F90" s="31">
        <v>95</v>
      </c>
      <c r="G90" s="20">
        <v>0.13</v>
      </c>
      <c r="H90" s="5">
        <f>107+107</f>
        <v>214</v>
      </c>
      <c r="I90" s="76"/>
      <c r="J90" s="86"/>
      <c r="K90" s="62"/>
    </row>
    <row r="91" spans="3:11" ht="15" customHeight="1" thickBot="1">
      <c r="C91" s="103" t="s">
        <v>104</v>
      </c>
      <c r="D91" s="70" t="s">
        <v>122</v>
      </c>
      <c r="E91" s="71">
        <v>2</v>
      </c>
      <c r="F91" s="72">
        <v>74</v>
      </c>
      <c r="G91" s="73">
        <v>0.13</v>
      </c>
      <c r="H91" s="74">
        <v>149</v>
      </c>
      <c r="I91" s="81">
        <v>1</v>
      </c>
      <c r="J91" s="78"/>
      <c r="K91" s="62"/>
    </row>
    <row r="92" spans="1:11" ht="15" customHeight="1">
      <c r="A92" t="s">
        <v>7</v>
      </c>
      <c r="B92" t="s">
        <v>101</v>
      </c>
      <c r="C92" s="101" t="s">
        <v>112</v>
      </c>
      <c r="D92" s="79" t="s">
        <v>113</v>
      </c>
      <c r="E92" s="65">
        <v>2</v>
      </c>
      <c r="F92" s="66">
        <v>80</v>
      </c>
      <c r="G92" s="67">
        <v>0.13</v>
      </c>
      <c r="H92" s="68">
        <f>90+90</f>
        <v>180</v>
      </c>
      <c r="I92" s="80"/>
      <c r="J92" s="77">
        <f>H92+H93+H94</f>
        <v>495</v>
      </c>
      <c r="K92" s="62"/>
    </row>
    <row r="93" spans="1:11" ht="15" customHeight="1">
      <c r="A93" t="s">
        <v>7</v>
      </c>
      <c r="B93" t="s">
        <v>101</v>
      </c>
      <c r="C93" s="102" t="s">
        <v>112</v>
      </c>
      <c r="D93" s="2" t="s">
        <v>114</v>
      </c>
      <c r="E93" s="15">
        <v>3</v>
      </c>
      <c r="F93" s="31">
        <v>45</v>
      </c>
      <c r="G93" s="20">
        <v>0.13</v>
      </c>
      <c r="H93" s="5">
        <f>51*3</f>
        <v>153</v>
      </c>
      <c r="I93" s="76"/>
      <c r="J93" s="86"/>
      <c r="K93" s="62"/>
    </row>
    <row r="94" spans="1:11" ht="15" customHeight="1" thickBot="1">
      <c r="A94" t="s">
        <v>7</v>
      </c>
      <c r="B94" t="s">
        <v>101</v>
      </c>
      <c r="C94" s="103" t="s">
        <v>112</v>
      </c>
      <c r="D94" s="107" t="s">
        <v>115</v>
      </c>
      <c r="E94" s="71">
        <v>2</v>
      </c>
      <c r="F94" s="72">
        <v>72</v>
      </c>
      <c r="G94" s="73">
        <v>0.13</v>
      </c>
      <c r="H94" s="74">
        <f>81+81</f>
        <v>162</v>
      </c>
      <c r="I94" s="81"/>
      <c r="J94" s="78"/>
      <c r="K94" s="62"/>
    </row>
    <row r="95" spans="1:11" ht="15" customHeight="1">
      <c r="A95" t="s">
        <v>7</v>
      </c>
      <c r="C95" s="56"/>
      <c r="D95" s="100"/>
      <c r="E95" s="41"/>
      <c r="F95" s="42"/>
      <c r="G95" s="43">
        <v>0.13</v>
      </c>
      <c r="H95" s="44">
        <f aca="true" t="shared" si="0" ref="H95:H102">F95*G95</f>
        <v>0</v>
      </c>
      <c r="I95" s="45"/>
      <c r="J95" s="55"/>
      <c r="K95" s="47"/>
    </row>
    <row r="96" spans="1:11" ht="15" customHeight="1">
      <c r="A96" t="s">
        <v>7</v>
      </c>
      <c r="C96" s="52"/>
      <c r="D96" s="1"/>
      <c r="E96" s="15"/>
      <c r="F96" s="31"/>
      <c r="G96" s="20">
        <v>0.13</v>
      </c>
      <c r="H96" s="5">
        <f t="shared" si="0"/>
        <v>0</v>
      </c>
      <c r="I96" s="33"/>
      <c r="J96" s="47"/>
      <c r="K96" s="47"/>
    </row>
    <row r="97" spans="1:11" ht="15" customHeight="1">
      <c r="A97" t="s">
        <v>7</v>
      </c>
      <c r="C97" s="52"/>
      <c r="D97" s="1"/>
      <c r="E97" s="15"/>
      <c r="F97" s="31"/>
      <c r="G97" s="20">
        <v>0.13</v>
      </c>
      <c r="H97" s="5">
        <f t="shared" si="0"/>
        <v>0</v>
      </c>
      <c r="I97" s="33"/>
      <c r="J97" s="47"/>
      <c r="K97" s="47"/>
    </row>
    <row r="98" spans="3:11" ht="15" customHeight="1">
      <c r="C98" s="52"/>
      <c r="D98" s="2"/>
      <c r="E98" s="15"/>
      <c r="F98" s="31"/>
      <c r="G98" s="20">
        <v>0.13</v>
      </c>
      <c r="H98" s="5">
        <f t="shared" si="0"/>
        <v>0</v>
      </c>
      <c r="I98" s="33"/>
      <c r="J98" s="47"/>
      <c r="K98" s="47"/>
    </row>
    <row r="99" spans="3:11" ht="15" customHeight="1">
      <c r="C99" s="52"/>
      <c r="D99" s="2"/>
      <c r="E99" s="15"/>
      <c r="F99" s="31"/>
      <c r="G99" s="20">
        <v>0.13</v>
      </c>
      <c r="H99" s="5">
        <f t="shared" si="0"/>
        <v>0</v>
      </c>
      <c r="I99" s="33"/>
      <c r="J99" s="47"/>
      <c r="K99" s="47"/>
    </row>
    <row r="100" spans="3:11" ht="15" customHeight="1">
      <c r="C100" s="52"/>
      <c r="D100" s="2"/>
      <c r="E100" s="15"/>
      <c r="F100" s="31"/>
      <c r="G100" s="20">
        <v>0.13</v>
      </c>
      <c r="H100" s="5">
        <f t="shared" si="0"/>
        <v>0</v>
      </c>
      <c r="I100" s="33"/>
      <c r="J100" s="47"/>
      <c r="K100" s="47"/>
    </row>
    <row r="101" spans="3:11" ht="15" customHeight="1">
      <c r="C101" s="52"/>
      <c r="D101" s="2"/>
      <c r="E101" s="15"/>
      <c r="F101" s="31"/>
      <c r="G101" s="20">
        <v>0.13</v>
      </c>
      <c r="H101" s="5">
        <f t="shared" si="0"/>
        <v>0</v>
      </c>
      <c r="I101" s="33"/>
      <c r="J101" s="47"/>
      <c r="K101" s="47"/>
    </row>
    <row r="102" spans="1:11" ht="15" customHeight="1">
      <c r="A102" t="s">
        <v>7</v>
      </c>
      <c r="C102" s="52"/>
      <c r="D102" s="2"/>
      <c r="E102" s="15"/>
      <c r="F102" s="31"/>
      <c r="G102" s="20">
        <v>0.13</v>
      </c>
      <c r="H102" s="5">
        <f t="shared" si="0"/>
        <v>0</v>
      </c>
      <c r="I102" s="33"/>
      <c r="J102" s="47"/>
      <c r="K102" s="47"/>
    </row>
    <row r="103" spans="1:11" ht="15" customHeight="1">
      <c r="A103" t="s">
        <v>7</v>
      </c>
      <c r="C103" s="52"/>
      <c r="D103" s="2"/>
      <c r="E103" s="15"/>
      <c r="F103" s="31"/>
      <c r="G103" s="20"/>
      <c r="H103" s="5"/>
      <c r="I103" s="33"/>
      <c r="J103" s="47"/>
      <c r="K103" s="47"/>
    </row>
    <row r="104" spans="1:11" ht="15" customHeight="1">
      <c r="A104" t="s">
        <v>7</v>
      </c>
      <c r="C104" s="52"/>
      <c r="D104" s="2"/>
      <c r="E104" s="15"/>
      <c r="F104" s="31"/>
      <c r="G104" s="20"/>
      <c r="H104" s="5"/>
      <c r="I104" s="33"/>
      <c r="J104" s="47"/>
      <c r="K104" s="15"/>
    </row>
    <row r="105" spans="1:11" ht="15" customHeight="1">
      <c r="A105" t="s">
        <v>7</v>
      </c>
      <c r="C105" s="52"/>
      <c r="D105" s="2"/>
      <c r="E105" s="15"/>
      <c r="F105" s="31"/>
      <c r="G105" s="20"/>
      <c r="H105" s="5"/>
      <c r="I105" s="33"/>
      <c r="J105" s="47"/>
      <c r="K105" s="53"/>
    </row>
    <row r="106" spans="1:11" ht="15" customHeight="1">
      <c r="A106" t="s">
        <v>7</v>
      </c>
      <c r="C106" s="52"/>
      <c r="D106" s="2"/>
      <c r="E106" s="15"/>
      <c r="F106" s="31"/>
      <c r="G106" s="20"/>
      <c r="H106" s="5"/>
      <c r="I106" s="33"/>
      <c r="J106" s="47"/>
      <c r="K106" s="27"/>
    </row>
    <row r="107" spans="1:11" ht="15" customHeight="1">
      <c r="A107" t="s">
        <v>7</v>
      </c>
      <c r="C107" s="52"/>
      <c r="D107" s="2"/>
      <c r="E107" s="15"/>
      <c r="F107" s="31"/>
      <c r="G107" s="20"/>
      <c r="H107" s="5"/>
      <c r="I107" s="33"/>
      <c r="J107" s="47"/>
      <c r="K107" s="27"/>
    </row>
    <row r="108" spans="3:10" ht="15" customHeight="1">
      <c r="C108" s="56"/>
      <c r="D108" s="46"/>
      <c r="E108" s="41"/>
      <c r="F108" s="42"/>
      <c r="G108" s="43"/>
      <c r="H108" s="44"/>
      <c r="I108" s="45"/>
      <c r="J108" s="55"/>
    </row>
    <row r="109" spans="1:10" ht="15" customHeight="1">
      <c r="A109" t="s">
        <v>7</v>
      </c>
      <c r="C109" s="52"/>
      <c r="D109" s="2"/>
      <c r="E109" s="15"/>
      <c r="F109" s="31"/>
      <c r="G109" s="20"/>
      <c r="H109" s="5"/>
      <c r="I109" s="33"/>
      <c r="J109" s="47"/>
    </row>
    <row r="110" spans="1:10" ht="15" customHeight="1">
      <c r="A110" t="s">
        <v>7</v>
      </c>
      <c r="C110" s="52"/>
      <c r="D110" s="2"/>
      <c r="E110" s="15"/>
      <c r="F110" s="31"/>
      <c r="G110" s="20"/>
      <c r="H110" s="5"/>
      <c r="I110" s="33"/>
      <c r="J110" s="47"/>
    </row>
    <row r="111" spans="1:10" ht="15" customHeight="1">
      <c r="A111" t="s">
        <v>7</v>
      </c>
      <c r="C111" s="52"/>
      <c r="D111" s="2"/>
      <c r="E111" s="15"/>
      <c r="F111" s="31"/>
      <c r="G111" s="20"/>
      <c r="H111" s="5"/>
      <c r="I111" s="33"/>
      <c r="J111" s="47"/>
    </row>
    <row r="112" spans="1:10" ht="15" customHeight="1">
      <c r="A112" t="s">
        <v>7</v>
      </c>
      <c r="C112" s="52"/>
      <c r="D112" s="2"/>
      <c r="E112" s="15"/>
      <c r="F112" s="31"/>
      <c r="G112" s="20"/>
      <c r="H112" s="5"/>
      <c r="I112" s="33"/>
      <c r="J112" s="47"/>
    </row>
    <row r="113" spans="1:10" ht="15" customHeight="1">
      <c r="A113" t="s">
        <v>7</v>
      </c>
      <c r="C113" s="52"/>
      <c r="D113" s="2"/>
      <c r="E113" s="15"/>
      <c r="F113" s="31"/>
      <c r="G113" s="20"/>
      <c r="H113" s="5"/>
      <c r="I113" s="33"/>
      <c r="J113" s="47"/>
    </row>
    <row r="114" spans="3:10" ht="15" customHeight="1">
      <c r="C114" s="52"/>
      <c r="D114" s="2"/>
      <c r="E114" s="15"/>
      <c r="F114" s="31"/>
      <c r="G114" s="20"/>
      <c r="H114" s="5"/>
      <c r="I114" s="33"/>
      <c r="J114" s="47"/>
    </row>
    <row r="115" spans="3:10" ht="15" customHeight="1">
      <c r="C115" s="52"/>
      <c r="D115" s="2"/>
      <c r="E115" s="15"/>
      <c r="F115" s="31"/>
      <c r="G115" s="20"/>
      <c r="H115" s="5"/>
      <c r="I115" s="33"/>
      <c r="J115" s="47"/>
    </row>
    <row r="116" spans="3:10" ht="15" customHeight="1">
      <c r="C116" s="52"/>
      <c r="D116" s="2"/>
      <c r="E116" s="15"/>
      <c r="F116" s="31"/>
      <c r="G116" s="20"/>
      <c r="H116" s="5"/>
      <c r="I116" s="33"/>
      <c r="J116" s="47"/>
    </row>
    <row r="117" spans="3:10" ht="15" customHeight="1">
      <c r="C117" s="52"/>
      <c r="D117" s="2"/>
      <c r="E117" s="15"/>
      <c r="F117" s="31"/>
      <c r="G117" s="20"/>
      <c r="H117" s="5"/>
      <c r="I117" s="33"/>
      <c r="J117" s="47"/>
    </row>
    <row r="118" spans="3:10" ht="15" customHeight="1">
      <c r="C118" s="52"/>
      <c r="D118" s="2"/>
      <c r="E118" s="15"/>
      <c r="F118" s="31"/>
      <c r="G118" s="20"/>
      <c r="H118" s="5"/>
      <c r="I118" s="33"/>
      <c r="J118" s="47"/>
    </row>
    <row r="119" spans="1:10" ht="15" customHeight="1">
      <c r="A119" t="s">
        <v>7</v>
      </c>
      <c r="C119" s="52"/>
      <c r="D119" s="2"/>
      <c r="E119" s="15"/>
      <c r="F119" s="31"/>
      <c r="G119" s="20"/>
      <c r="H119" s="5"/>
      <c r="I119" s="33"/>
      <c r="J119" s="47"/>
    </row>
    <row r="120" spans="1:10" ht="15" customHeight="1">
      <c r="A120" t="s">
        <v>7</v>
      </c>
      <c r="C120" s="52"/>
      <c r="D120" s="2"/>
      <c r="E120" s="15"/>
      <c r="F120" s="31"/>
      <c r="G120" s="20"/>
      <c r="H120" s="5"/>
      <c r="I120" s="33"/>
      <c r="J120" s="47"/>
    </row>
    <row r="121" spans="1:10" ht="15" customHeight="1">
      <c r="A121" t="s">
        <v>7</v>
      </c>
      <c r="C121" s="52"/>
      <c r="D121" s="2"/>
      <c r="E121" s="15"/>
      <c r="F121" s="31"/>
      <c r="G121" s="20"/>
      <c r="H121" s="5"/>
      <c r="I121" s="33"/>
      <c r="J121" s="47"/>
    </row>
    <row r="122" spans="1:10" ht="15" customHeight="1">
      <c r="A122" t="s">
        <v>8</v>
      </c>
      <c r="C122" s="52"/>
      <c r="D122" s="2"/>
      <c r="E122" s="15"/>
      <c r="F122" s="31"/>
      <c r="G122" s="20"/>
      <c r="H122" s="5"/>
      <c r="I122" s="33"/>
      <c r="J122" s="47"/>
    </row>
    <row r="123" spans="3:10" ht="15" customHeight="1">
      <c r="C123" s="52"/>
      <c r="D123" s="2"/>
      <c r="E123" s="15"/>
      <c r="F123" s="31"/>
      <c r="G123" s="20"/>
      <c r="H123" s="5"/>
      <c r="I123" s="33"/>
      <c r="J123" s="47"/>
    </row>
    <row r="124" spans="1:10" ht="15" customHeight="1">
      <c r="A124" t="s">
        <v>7</v>
      </c>
      <c r="C124" s="52"/>
      <c r="D124" s="2"/>
      <c r="E124" s="15"/>
      <c r="F124" s="31"/>
      <c r="G124" s="20"/>
      <c r="H124" s="5"/>
      <c r="I124" s="33"/>
      <c r="J124" s="47"/>
    </row>
    <row r="125" spans="1:10" ht="15" customHeight="1">
      <c r="A125" t="s">
        <v>7</v>
      </c>
      <c r="C125" s="52"/>
      <c r="D125" s="2"/>
      <c r="E125" s="15"/>
      <c r="F125" s="31"/>
      <c r="G125" s="20"/>
      <c r="H125" s="5"/>
      <c r="I125" s="33"/>
      <c r="J125" s="47"/>
    </row>
    <row r="126" spans="1:10" ht="15" customHeight="1">
      <c r="A126" t="s">
        <v>7</v>
      </c>
      <c r="C126" s="52"/>
      <c r="D126" s="2"/>
      <c r="E126" s="15"/>
      <c r="F126" s="31"/>
      <c r="G126" s="20"/>
      <c r="H126" s="5"/>
      <c r="I126" s="33"/>
      <c r="J126" s="47"/>
    </row>
    <row r="127" spans="3:10" ht="15" customHeight="1">
      <c r="C127" s="52"/>
      <c r="D127" s="2"/>
      <c r="E127" s="15"/>
      <c r="F127" s="31"/>
      <c r="G127" s="20"/>
      <c r="H127" s="5"/>
      <c r="I127" s="33"/>
      <c r="J127" s="47"/>
    </row>
    <row r="128" spans="1:10" ht="15" customHeight="1">
      <c r="A128" t="s">
        <v>7</v>
      </c>
      <c r="C128" s="52"/>
      <c r="D128" s="2"/>
      <c r="E128" s="15"/>
      <c r="F128" s="31"/>
      <c r="G128" s="20"/>
      <c r="H128" s="5"/>
      <c r="I128" s="33"/>
      <c r="J128" s="33"/>
    </row>
    <row r="129" spans="1:10" ht="15" customHeight="1">
      <c r="A129" t="s">
        <v>7</v>
      </c>
      <c r="C129" s="52"/>
      <c r="D129" s="2"/>
      <c r="E129" s="15"/>
      <c r="F129" s="31"/>
      <c r="G129" s="20"/>
      <c r="H129" s="5"/>
      <c r="I129" s="33"/>
      <c r="J129" s="47"/>
    </row>
    <row r="130" spans="3:10" ht="15" customHeight="1">
      <c r="C130" s="52"/>
      <c r="D130" s="2"/>
      <c r="E130" s="15"/>
      <c r="F130" s="31"/>
      <c r="G130" s="20"/>
      <c r="H130" s="5"/>
      <c r="I130" s="33"/>
      <c r="J130" s="47"/>
    </row>
    <row r="131" spans="1:10" ht="15" customHeight="1">
      <c r="A131" t="s">
        <v>7</v>
      </c>
      <c r="C131" s="52"/>
      <c r="D131" s="2"/>
      <c r="E131" s="15"/>
      <c r="F131" s="31"/>
      <c r="G131" s="20"/>
      <c r="H131" s="5"/>
      <c r="I131" s="33"/>
      <c r="J131" s="47"/>
    </row>
    <row r="132" spans="1:10" ht="15" customHeight="1">
      <c r="A132" t="s">
        <v>7</v>
      </c>
      <c r="C132" s="52"/>
      <c r="D132" s="2"/>
      <c r="E132" s="15"/>
      <c r="F132" s="31"/>
      <c r="G132" s="20"/>
      <c r="H132" s="5"/>
      <c r="I132" s="33"/>
      <c r="J132" s="47"/>
    </row>
    <row r="133" spans="1:10" ht="15" customHeight="1">
      <c r="A133" t="s">
        <v>7</v>
      </c>
      <c r="C133" s="52"/>
      <c r="D133" s="2"/>
      <c r="E133" s="15"/>
      <c r="F133" s="31"/>
      <c r="G133" s="20"/>
      <c r="H133" s="5"/>
      <c r="I133" s="33"/>
      <c r="J133" s="47"/>
    </row>
    <row r="134" spans="1:10" ht="15" customHeight="1">
      <c r="A134" t="s">
        <v>7</v>
      </c>
      <c r="C134" s="52"/>
      <c r="D134" s="2"/>
      <c r="E134" s="15"/>
      <c r="F134" s="31"/>
      <c r="G134" s="20"/>
      <c r="H134" s="5"/>
      <c r="I134" s="33"/>
      <c r="J134" s="47"/>
    </row>
    <row r="135" spans="1:10" ht="15" customHeight="1">
      <c r="A135" t="s">
        <v>7</v>
      </c>
      <c r="C135" s="52"/>
      <c r="D135" s="2"/>
      <c r="E135" s="15"/>
      <c r="F135" s="31"/>
      <c r="G135" s="20"/>
      <c r="H135" s="5"/>
      <c r="I135" s="33"/>
      <c r="J135" s="47"/>
    </row>
    <row r="136" spans="1:10" ht="15" customHeight="1">
      <c r="A136" t="s">
        <v>7</v>
      </c>
      <c r="C136" s="52"/>
      <c r="D136" s="2"/>
      <c r="E136" s="15"/>
      <c r="F136" s="31"/>
      <c r="G136" s="20"/>
      <c r="H136" s="5"/>
      <c r="I136" s="33"/>
      <c r="J136" s="47"/>
    </row>
    <row r="137" spans="1:10" ht="15" customHeight="1">
      <c r="A137" t="s">
        <v>7</v>
      </c>
      <c r="C137" s="52"/>
      <c r="D137" s="2"/>
      <c r="E137" s="15"/>
      <c r="F137" s="31"/>
      <c r="G137" s="20"/>
      <c r="H137" s="5"/>
      <c r="I137" s="33"/>
      <c r="J137" s="47"/>
    </row>
    <row r="138" spans="1:10" ht="15" customHeight="1">
      <c r="A138" t="s">
        <v>7</v>
      </c>
      <c r="C138" s="52"/>
      <c r="D138" s="2"/>
      <c r="E138" s="15"/>
      <c r="F138" s="31"/>
      <c r="G138" s="20"/>
      <c r="H138" s="5"/>
      <c r="I138" s="33"/>
      <c r="J138" s="47"/>
    </row>
    <row r="139" spans="1:10" ht="15" customHeight="1">
      <c r="A139" t="s">
        <v>7</v>
      </c>
      <c r="C139" s="52"/>
      <c r="D139" s="2"/>
      <c r="E139" s="15"/>
      <c r="F139" s="31"/>
      <c r="G139" s="20"/>
      <c r="H139" s="5"/>
      <c r="I139" s="33"/>
      <c r="J139" s="47"/>
    </row>
    <row r="140" spans="1:10" ht="15" customHeight="1">
      <c r="A140" t="s">
        <v>7</v>
      </c>
      <c r="C140" s="52"/>
      <c r="D140" s="2"/>
      <c r="E140" s="15"/>
      <c r="F140" s="31"/>
      <c r="G140" s="20"/>
      <c r="H140" s="5"/>
      <c r="I140" s="33"/>
      <c r="J140" s="47"/>
    </row>
    <row r="141" spans="1:10" ht="15" customHeight="1">
      <c r="A141" t="s">
        <v>7</v>
      </c>
      <c r="C141" s="52"/>
      <c r="D141" s="2"/>
      <c r="E141" s="15"/>
      <c r="F141" s="31"/>
      <c r="G141" s="20"/>
      <c r="H141" s="5"/>
      <c r="I141" s="33"/>
      <c r="J141" s="47"/>
    </row>
    <row r="142" spans="1:10" ht="15" customHeight="1">
      <c r="A142" t="s">
        <v>7</v>
      </c>
      <c r="C142" s="52"/>
      <c r="D142" s="2"/>
      <c r="E142" s="15"/>
      <c r="F142" s="31"/>
      <c r="G142" s="20"/>
      <c r="H142" s="5"/>
      <c r="I142" s="33"/>
      <c r="J142" s="47"/>
    </row>
    <row r="143" spans="1:10" ht="15" customHeight="1">
      <c r="A143" t="s">
        <v>7</v>
      </c>
      <c r="C143" s="52"/>
      <c r="D143" s="2"/>
      <c r="E143" s="15"/>
      <c r="F143" s="31"/>
      <c r="G143" s="20"/>
      <c r="H143" s="5"/>
      <c r="I143" s="33"/>
      <c r="J143" s="47"/>
    </row>
    <row r="144" spans="1:10" ht="15" customHeight="1">
      <c r="A144" t="s">
        <v>7</v>
      </c>
      <c r="C144" s="52"/>
      <c r="D144" s="2"/>
      <c r="E144" s="15"/>
      <c r="F144" s="31"/>
      <c r="G144" s="20"/>
      <c r="H144" s="5"/>
      <c r="I144" s="33"/>
      <c r="J144" s="47"/>
    </row>
    <row r="145" spans="1:10" ht="15" customHeight="1">
      <c r="A145" t="s">
        <v>7</v>
      </c>
      <c r="C145" s="52"/>
      <c r="D145" s="2"/>
      <c r="E145" s="15"/>
      <c r="F145" s="31"/>
      <c r="G145" s="20"/>
      <c r="H145" s="5"/>
      <c r="I145" s="33"/>
      <c r="J145" s="47"/>
    </row>
    <row r="146" spans="1:10" ht="15" customHeight="1">
      <c r="A146" t="s">
        <v>7</v>
      </c>
      <c r="C146" s="52"/>
      <c r="D146" s="2"/>
      <c r="E146" s="15"/>
      <c r="F146" s="31"/>
      <c r="G146" s="20"/>
      <c r="H146" s="5"/>
      <c r="I146" s="33"/>
      <c r="J146" s="47"/>
    </row>
    <row r="147" spans="1:10" ht="15" customHeight="1">
      <c r="A147" t="s">
        <v>7</v>
      </c>
      <c r="C147" s="52"/>
      <c r="D147" s="2"/>
      <c r="E147" s="15"/>
      <c r="F147" s="31"/>
      <c r="G147" s="20"/>
      <c r="H147" s="5"/>
      <c r="I147" s="33"/>
      <c r="J147" s="47"/>
    </row>
    <row r="148" spans="1:10" ht="15" customHeight="1">
      <c r="A148" t="s">
        <v>7</v>
      </c>
      <c r="C148" s="52"/>
      <c r="D148" s="2"/>
      <c r="E148" s="15"/>
      <c r="F148" s="31"/>
      <c r="G148" s="20"/>
      <c r="H148" s="5"/>
      <c r="I148" s="33"/>
      <c r="J148" s="47"/>
    </row>
    <row r="149" spans="1:10" ht="15" customHeight="1">
      <c r="A149" t="s">
        <v>7</v>
      </c>
      <c r="C149" s="52"/>
      <c r="D149" s="2"/>
      <c r="E149" s="15"/>
      <c r="F149" s="31"/>
      <c r="G149" s="20"/>
      <c r="H149" s="5"/>
      <c r="I149" s="33"/>
      <c r="J149" s="48"/>
    </row>
    <row r="150" spans="1:10" s="4" customFormat="1" ht="15" customHeight="1">
      <c r="A150" t="s">
        <v>7</v>
      </c>
      <c r="B150"/>
      <c r="C150" s="52"/>
      <c r="D150" s="2"/>
      <c r="E150" s="15"/>
      <c r="F150" s="31"/>
      <c r="G150" s="20"/>
      <c r="H150" s="5"/>
      <c r="I150" s="33"/>
      <c r="J150" s="48"/>
    </row>
    <row r="151" spans="1:10" ht="15" customHeight="1">
      <c r="A151" t="s">
        <v>7</v>
      </c>
      <c r="C151" s="52"/>
      <c r="D151" s="1"/>
      <c r="E151" s="15"/>
      <c r="F151" s="31"/>
      <c r="G151" s="20"/>
      <c r="H151" s="5"/>
      <c r="I151" s="33"/>
      <c r="J151" s="48"/>
    </row>
    <row r="152" spans="1:10" s="4" customFormat="1" ht="15" customHeight="1">
      <c r="A152" t="s">
        <v>7</v>
      </c>
      <c r="B152"/>
      <c r="C152" s="52"/>
      <c r="D152" s="1"/>
      <c r="E152" s="15"/>
      <c r="F152" s="31"/>
      <c r="G152" s="20"/>
      <c r="H152" s="5"/>
      <c r="I152" s="33"/>
      <c r="J152" s="48"/>
    </row>
    <row r="153" spans="1:10" ht="15" customHeight="1">
      <c r="A153" t="s">
        <v>7</v>
      </c>
      <c r="C153" s="52"/>
      <c r="D153" s="2"/>
      <c r="E153" s="15"/>
      <c r="F153" s="31"/>
      <c r="G153" s="20"/>
      <c r="H153" s="5"/>
      <c r="I153" s="33"/>
      <c r="J153" s="48"/>
    </row>
    <row r="154" spans="1:10" ht="15" customHeight="1">
      <c r="A154" t="s">
        <v>7</v>
      </c>
      <c r="C154" s="52"/>
      <c r="D154" s="2"/>
      <c r="E154" s="15"/>
      <c r="F154" s="31"/>
      <c r="G154" s="20"/>
      <c r="H154" s="5"/>
      <c r="I154" s="33"/>
      <c r="J154" s="48"/>
    </row>
    <row r="155" spans="1:10" ht="15" customHeight="1">
      <c r="A155" t="s">
        <v>7</v>
      </c>
      <c r="C155" s="29"/>
      <c r="D155" s="2"/>
      <c r="E155" s="15"/>
      <c r="F155" s="31"/>
      <c r="G155" s="20"/>
      <c r="H155" s="5"/>
      <c r="I155" s="33"/>
      <c r="J155" s="47"/>
    </row>
    <row r="156" spans="1:10" ht="15" customHeight="1">
      <c r="A156" t="s">
        <v>7</v>
      </c>
      <c r="C156" s="29"/>
      <c r="D156" s="2"/>
      <c r="E156" s="15"/>
      <c r="F156" s="31"/>
      <c r="G156" s="20"/>
      <c r="H156" s="5"/>
      <c r="I156" s="33"/>
      <c r="J156" s="47"/>
    </row>
    <row r="157" spans="1:10" ht="15" customHeight="1">
      <c r="A157" t="s">
        <v>7</v>
      </c>
      <c r="C157" s="29"/>
      <c r="D157" s="2"/>
      <c r="E157" s="15"/>
      <c r="F157" s="31"/>
      <c r="G157" s="20"/>
      <c r="H157" s="5"/>
      <c r="I157" s="33"/>
      <c r="J157" s="47"/>
    </row>
    <row r="158" spans="1:10" ht="15" customHeight="1">
      <c r="A158" t="s">
        <v>7</v>
      </c>
      <c r="C158" s="29"/>
      <c r="D158" s="2"/>
      <c r="E158" s="15"/>
      <c r="F158" s="31"/>
      <c r="G158" s="20"/>
      <c r="H158" s="5"/>
      <c r="I158" s="33"/>
      <c r="J158" s="31"/>
    </row>
    <row r="159" spans="1:10" ht="15" customHeight="1">
      <c r="A159" t="s">
        <v>7</v>
      </c>
      <c r="C159" s="29"/>
      <c r="D159" s="1"/>
      <c r="E159" s="15"/>
      <c r="F159" s="31"/>
      <c r="G159" s="20"/>
      <c r="H159" s="5"/>
      <c r="I159" s="33"/>
      <c r="J159" s="31"/>
    </row>
    <row r="160" spans="1:10" ht="15" customHeight="1">
      <c r="A160" t="s">
        <v>7</v>
      </c>
      <c r="C160" s="29"/>
      <c r="D160" s="2"/>
      <c r="E160" s="15"/>
      <c r="F160" s="31"/>
      <c r="G160" s="20"/>
      <c r="H160" s="5"/>
      <c r="I160" s="33"/>
      <c r="J160" s="49"/>
    </row>
    <row r="161" spans="3:10" ht="15" customHeight="1">
      <c r="C161" s="29"/>
      <c r="D161" s="2"/>
      <c r="E161" s="15"/>
      <c r="F161" s="31"/>
      <c r="G161" s="20"/>
      <c r="H161" s="5"/>
      <c r="I161" s="33"/>
      <c r="J161" s="27"/>
    </row>
    <row r="162" spans="3:10" ht="15" customHeight="1">
      <c r="C162" s="29"/>
      <c r="D162" s="2"/>
      <c r="E162" s="15"/>
      <c r="F162" s="31"/>
      <c r="G162" s="20"/>
      <c r="H162" s="5"/>
      <c r="I162" s="33"/>
      <c r="J162" s="27"/>
    </row>
    <row r="163" spans="3:10" s="4" customFormat="1" ht="15" customHeight="1">
      <c r="C163" s="29"/>
      <c r="D163" s="2"/>
      <c r="E163" s="15"/>
      <c r="F163" s="31"/>
      <c r="G163" s="20"/>
      <c r="H163" s="5"/>
      <c r="I163" s="33"/>
      <c r="J163" s="27"/>
    </row>
    <row r="164" spans="3:10" ht="15" customHeight="1">
      <c r="C164" s="29"/>
      <c r="D164" s="2"/>
      <c r="E164" s="15"/>
      <c r="F164" s="31"/>
      <c r="G164" s="20"/>
      <c r="H164" s="5"/>
      <c r="I164" s="33"/>
      <c r="J164" s="27"/>
    </row>
    <row r="165" spans="3:10" ht="15" customHeight="1">
      <c r="C165" s="29"/>
      <c r="D165" s="2"/>
      <c r="E165" s="15"/>
      <c r="F165" s="31"/>
      <c r="G165" s="20"/>
      <c r="H165" s="5"/>
      <c r="I165" s="33"/>
      <c r="J165" s="27"/>
    </row>
    <row r="166" spans="3:10" ht="15" customHeight="1">
      <c r="C166" s="29"/>
      <c r="D166" s="2"/>
      <c r="E166" s="15"/>
      <c r="F166" s="31"/>
      <c r="G166" s="20"/>
      <c r="H166" s="5"/>
      <c r="I166" s="33"/>
      <c r="J166" s="27"/>
    </row>
    <row r="167" spans="3:10" ht="15" customHeight="1">
      <c r="C167" s="29"/>
      <c r="D167" s="2"/>
      <c r="E167" s="15"/>
      <c r="F167" s="31"/>
      <c r="G167" s="20"/>
      <c r="H167" s="5"/>
      <c r="I167" s="33"/>
      <c r="J167" s="27"/>
    </row>
    <row r="168" spans="3:10" ht="15" customHeight="1">
      <c r="C168" s="29"/>
      <c r="D168" s="2"/>
      <c r="E168" s="15"/>
      <c r="F168" s="31"/>
      <c r="G168" s="20"/>
      <c r="H168" s="5"/>
      <c r="I168" s="33"/>
      <c r="J168" s="27"/>
    </row>
    <row r="169" spans="3:10" ht="15" customHeight="1">
      <c r="C169" s="29"/>
      <c r="D169" s="2"/>
      <c r="E169" s="15"/>
      <c r="F169" s="31"/>
      <c r="G169" s="20"/>
      <c r="H169" s="5"/>
      <c r="I169" s="33"/>
      <c r="J169" s="5"/>
    </row>
    <row r="170" spans="3:10" ht="15" customHeight="1">
      <c r="C170" s="29"/>
      <c r="D170" s="1"/>
      <c r="E170" s="15"/>
      <c r="F170" s="31"/>
      <c r="G170" s="20"/>
      <c r="H170" s="5"/>
      <c r="I170" s="33"/>
      <c r="J170" s="5"/>
    </row>
    <row r="171" spans="3:10" ht="15" customHeight="1">
      <c r="C171" s="29"/>
      <c r="D171" s="1"/>
      <c r="E171" s="15"/>
      <c r="F171" s="31"/>
      <c r="G171" s="20"/>
      <c r="H171" s="5"/>
      <c r="I171" s="33"/>
      <c r="J171" s="5"/>
    </row>
    <row r="172" spans="3:10" ht="15" customHeight="1">
      <c r="C172" s="29"/>
      <c r="D172" s="2"/>
      <c r="E172" s="15"/>
      <c r="F172" s="31"/>
      <c r="G172" s="20"/>
      <c r="H172" s="5"/>
      <c r="I172" s="33"/>
      <c r="J172" s="27"/>
    </row>
    <row r="173" spans="3:10" ht="15" customHeight="1">
      <c r="C173" s="29"/>
      <c r="D173" s="2"/>
      <c r="E173" s="15"/>
      <c r="F173" s="31"/>
      <c r="G173" s="20"/>
      <c r="H173" s="5"/>
      <c r="I173" s="33"/>
      <c r="J173" s="27"/>
    </row>
    <row r="174" spans="3:10" ht="15" customHeight="1">
      <c r="C174" s="29"/>
      <c r="D174" s="2"/>
      <c r="E174" s="15"/>
      <c r="F174" s="31"/>
      <c r="G174" s="20"/>
      <c r="H174" s="5"/>
      <c r="I174" s="33"/>
      <c r="J174" s="27"/>
    </row>
    <row r="175" spans="3:10" ht="15" customHeight="1">
      <c r="C175" s="29"/>
      <c r="D175" s="2"/>
      <c r="E175" s="15"/>
      <c r="F175" s="31"/>
      <c r="G175" s="20"/>
      <c r="H175" s="5"/>
      <c r="I175" s="33"/>
      <c r="J175" s="27"/>
    </row>
    <row r="176" spans="3:10" ht="15" customHeight="1">
      <c r="C176" s="29"/>
      <c r="D176" s="2"/>
      <c r="E176" s="15"/>
      <c r="F176" s="31"/>
      <c r="G176" s="20"/>
      <c r="H176" s="5"/>
      <c r="I176" s="33"/>
      <c r="J176" s="27"/>
    </row>
    <row r="177" spans="3:10" ht="15" customHeight="1">
      <c r="C177" s="29"/>
      <c r="D177" s="2"/>
      <c r="E177" s="15"/>
      <c r="F177" s="31"/>
      <c r="G177" s="20"/>
      <c r="H177" s="5"/>
      <c r="I177" s="33"/>
      <c r="J177" s="27"/>
    </row>
    <row r="178" spans="3:10" ht="15" customHeight="1">
      <c r="C178" s="29"/>
      <c r="D178" s="2"/>
      <c r="E178" s="15"/>
      <c r="F178" s="31"/>
      <c r="G178" s="20"/>
      <c r="H178" s="5"/>
      <c r="I178" s="33"/>
      <c r="J178" s="27"/>
    </row>
    <row r="179" spans="3:10" ht="15" customHeight="1">
      <c r="C179" s="29"/>
      <c r="D179" s="2"/>
      <c r="E179" s="15"/>
      <c r="F179" s="31"/>
      <c r="G179" s="20"/>
      <c r="H179" s="5"/>
      <c r="I179" s="33"/>
      <c r="J179" s="27"/>
    </row>
    <row r="180" spans="3:10" ht="15" customHeight="1">
      <c r="C180" s="29"/>
      <c r="D180" s="2"/>
      <c r="E180" s="15"/>
      <c r="F180" s="31"/>
      <c r="G180" s="20"/>
      <c r="H180" s="5"/>
      <c r="I180" s="33"/>
      <c r="J180" s="27"/>
    </row>
    <row r="181" spans="3:10" ht="15" customHeight="1">
      <c r="C181" s="29"/>
      <c r="D181" s="2"/>
      <c r="E181" s="15"/>
      <c r="F181" s="31"/>
      <c r="G181" s="20"/>
      <c r="H181" s="5"/>
      <c r="I181" s="33"/>
      <c r="J181" s="5"/>
    </row>
    <row r="182" spans="3:10" ht="15" customHeight="1">
      <c r="C182" s="29"/>
      <c r="D182" s="1"/>
      <c r="E182" s="15"/>
      <c r="F182" s="31"/>
      <c r="G182" s="20"/>
      <c r="H182" s="5"/>
      <c r="I182" s="33"/>
      <c r="J182" s="5"/>
    </row>
    <row r="183" spans="3:10" ht="15" customHeight="1">
      <c r="C183" s="29"/>
      <c r="D183" s="1"/>
      <c r="E183" s="15"/>
      <c r="F183" s="31"/>
      <c r="G183" s="20"/>
      <c r="H183" s="5"/>
      <c r="I183" s="33"/>
      <c r="J183" s="5"/>
    </row>
    <row r="184" spans="3:10" ht="15" customHeight="1">
      <c r="C184" s="29"/>
      <c r="D184" s="1"/>
      <c r="E184" s="15"/>
      <c r="F184" s="31"/>
      <c r="G184" s="20"/>
      <c r="H184" s="5"/>
      <c r="I184" s="33"/>
      <c r="J184" s="27"/>
    </row>
    <row r="185" spans="3:10" ht="15" customHeight="1">
      <c r="C185" s="29"/>
      <c r="D185" s="1"/>
      <c r="E185" s="15"/>
      <c r="F185" s="31"/>
      <c r="G185" s="20"/>
      <c r="H185" s="5"/>
      <c r="I185" s="33"/>
      <c r="J185" s="5"/>
    </row>
    <row r="186" spans="3:10" ht="15" customHeight="1">
      <c r="C186" s="29"/>
      <c r="D186" s="1"/>
      <c r="E186" s="15"/>
      <c r="F186" s="31"/>
      <c r="G186" s="20"/>
      <c r="H186" s="5"/>
      <c r="I186" s="33"/>
      <c r="J186" s="5"/>
    </row>
    <row r="187" spans="3:10" ht="15" customHeight="1">
      <c r="C187" s="29"/>
      <c r="D187" s="1"/>
      <c r="E187" s="15"/>
      <c r="F187" s="31"/>
      <c r="G187" s="20"/>
      <c r="H187" s="5"/>
      <c r="I187" s="33"/>
      <c r="J187" s="27"/>
    </row>
    <row r="188" spans="3:10" ht="15" customHeight="1">
      <c r="C188" s="29"/>
      <c r="D188" s="1"/>
      <c r="E188" s="15"/>
      <c r="F188" s="31"/>
      <c r="G188" s="20"/>
      <c r="H188" s="5"/>
      <c r="I188" s="33"/>
      <c r="J188" s="27"/>
    </row>
    <row r="189" spans="3:10" ht="15" customHeight="1">
      <c r="C189" s="29"/>
      <c r="D189" s="1"/>
      <c r="E189" s="15"/>
      <c r="F189" s="31"/>
      <c r="G189" s="20"/>
      <c r="H189" s="5"/>
      <c r="I189" s="33"/>
      <c r="J189" s="27"/>
    </row>
    <row r="190" spans="3:10" ht="15" customHeight="1">
      <c r="C190" s="29"/>
      <c r="D190" s="1"/>
      <c r="E190" s="15"/>
      <c r="F190" s="31"/>
      <c r="G190" s="20"/>
      <c r="H190" s="5"/>
      <c r="I190" s="33"/>
      <c r="J190" s="27"/>
    </row>
    <row r="191" spans="3:10" ht="15" customHeight="1">
      <c r="C191" s="29"/>
      <c r="D191" s="1"/>
      <c r="E191" s="15"/>
      <c r="F191" s="31"/>
      <c r="G191" s="20"/>
      <c r="H191" s="5"/>
      <c r="I191" s="33"/>
      <c r="J191" s="53"/>
    </row>
    <row r="192" spans="3:10" ht="15" customHeight="1">
      <c r="C192" s="29"/>
      <c r="D192" s="1"/>
      <c r="E192" s="15"/>
      <c r="F192" s="31"/>
      <c r="G192" s="20"/>
      <c r="H192" s="5"/>
      <c r="I192" s="33"/>
      <c r="J192" s="27"/>
    </row>
    <row r="193" spans="3:10" ht="15" customHeight="1">
      <c r="C193" s="29"/>
      <c r="D193" s="1"/>
      <c r="E193" s="15"/>
      <c r="F193" s="31"/>
      <c r="G193" s="20"/>
      <c r="H193" s="5"/>
      <c r="I193" s="33"/>
      <c r="J193" s="27"/>
    </row>
    <row r="194" spans="3:10" ht="15" customHeight="1">
      <c r="C194" s="29"/>
      <c r="D194" s="1"/>
      <c r="E194" s="15"/>
      <c r="F194" s="31"/>
      <c r="G194" s="20"/>
      <c r="H194" s="5"/>
      <c r="I194" s="33"/>
      <c r="J194" s="5"/>
    </row>
    <row r="195" spans="3:10" ht="15" customHeight="1">
      <c r="C195" s="29"/>
      <c r="D195" s="1"/>
      <c r="E195" s="15"/>
      <c r="F195" s="31"/>
      <c r="G195" s="20"/>
      <c r="H195" s="5"/>
      <c r="I195" s="33"/>
      <c r="J195" s="27"/>
    </row>
    <row r="196" spans="3:10" ht="15" customHeight="1">
      <c r="C196" s="29"/>
      <c r="D196" s="1"/>
      <c r="E196" s="15"/>
      <c r="F196" s="31"/>
      <c r="G196" s="20"/>
      <c r="H196" s="5"/>
      <c r="I196" s="33"/>
      <c r="J196" s="27"/>
    </row>
    <row r="197" spans="3:10" ht="15" customHeight="1">
      <c r="C197" s="29"/>
      <c r="D197" s="1"/>
      <c r="E197" s="15"/>
      <c r="F197" s="31"/>
      <c r="G197" s="20"/>
      <c r="H197" s="5"/>
      <c r="I197" s="33"/>
      <c r="J197" s="27"/>
    </row>
    <row r="198" spans="3:10" ht="15" customHeight="1">
      <c r="C198" s="29"/>
      <c r="D198" s="1"/>
      <c r="E198" s="15"/>
      <c r="F198" s="31"/>
      <c r="G198" s="20"/>
      <c r="H198" s="5"/>
      <c r="I198" s="33"/>
      <c r="J198" s="27"/>
    </row>
    <row r="199" spans="3:10" ht="15" customHeight="1">
      <c r="C199" s="29"/>
      <c r="D199" s="1"/>
      <c r="E199" s="15"/>
      <c r="F199" s="31"/>
      <c r="G199" s="20"/>
      <c r="H199" s="5"/>
      <c r="I199" s="33"/>
      <c r="J199" s="27"/>
    </row>
    <row r="200" spans="3:10" ht="15" customHeight="1">
      <c r="C200" s="29"/>
      <c r="D200" s="1"/>
      <c r="E200" s="15"/>
      <c r="F200" s="31"/>
      <c r="G200" s="20"/>
      <c r="H200" s="5"/>
      <c r="I200" s="33"/>
      <c r="J200" s="27"/>
    </row>
    <row r="201" spans="3:10" ht="15" customHeight="1">
      <c r="C201" s="29"/>
      <c r="D201" s="1"/>
      <c r="E201" s="15"/>
      <c r="F201" s="31"/>
      <c r="G201" s="20"/>
      <c r="H201" s="5"/>
      <c r="I201" s="33"/>
      <c r="J201" s="27"/>
    </row>
    <row r="202" spans="3:10" ht="15" customHeight="1">
      <c r="C202" s="29"/>
      <c r="D202" s="1"/>
      <c r="E202" s="15"/>
      <c r="F202" s="31"/>
      <c r="G202" s="20"/>
      <c r="H202" s="5"/>
      <c r="I202" s="33"/>
      <c r="J202" s="27"/>
    </row>
    <row r="203" spans="3:10" ht="15" customHeight="1">
      <c r="C203" s="29"/>
      <c r="D203" s="1"/>
      <c r="E203" s="15"/>
      <c r="F203" s="31"/>
      <c r="G203" s="20"/>
      <c r="H203" s="5"/>
      <c r="I203" s="33"/>
      <c r="J203" s="5"/>
    </row>
    <row r="204" spans="3:10" ht="15" customHeight="1">
      <c r="C204" s="29"/>
      <c r="D204" s="1"/>
      <c r="E204" s="15"/>
      <c r="F204" s="31"/>
      <c r="G204" s="20"/>
      <c r="H204" s="5"/>
      <c r="I204" s="33"/>
      <c r="J204" s="27"/>
    </row>
    <row r="205" spans="3:10" ht="15" customHeight="1">
      <c r="C205" s="29"/>
      <c r="D205" s="1"/>
      <c r="E205" s="15"/>
      <c r="F205" s="31"/>
      <c r="G205" s="20"/>
      <c r="H205" s="5"/>
      <c r="I205" s="33"/>
      <c r="J205" s="27"/>
    </row>
    <row r="206" spans="3:10" ht="15" customHeight="1">
      <c r="C206" s="29"/>
      <c r="D206" s="1"/>
      <c r="E206" s="15"/>
      <c r="F206" s="31"/>
      <c r="G206" s="20"/>
      <c r="H206" s="5"/>
      <c r="I206" s="33"/>
      <c r="J206" s="27"/>
    </row>
    <row r="207" spans="3:10" ht="15" customHeight="1">
      <c r="C207" s="29"/>
      <c r="D207" s="1"/>
      <c r="E207" s="15"/>
      <c r="F207" s="31"/>
      <c r="G207" s="20"/>
      <c r="H207" s="5"/>
      <c r="I207" s="33"/>
      <c r="J207" s="27"/>
    </row>
    <row r="208" spans="3:10" ht="15" customHeight="1">
      <c r="C208" s="29"/>
      <c r="D208" s="1"/>
      <c r="E208" s="15"/>
      <c r="F208" s="31"/>
      <c r="G208" s="20"/>
      <c r="H208" s="5"/>
      <c r="I208" s="33"/>
      <c r="J208" s="27"/>
    </row>
    <row r="209" spans="3:10" ht="15" customHeight="1">
      <c r="C209" s="29"/>
      <c r="D209" s="1"/>
      <c r="E209" s="15"/>
      <c r="F209" s="31"/>
      <c r="G209" s="20"/>
      <c r="H209" s="5"/>
      <c r="I209" s="33"/>
      <c r="J209" s="27"/>
    </row>
    <row r="210" spans="3:10" ht="15" customHeight="1">
      <c r="C210" s="29"/>
      <c r="D210" s="1"/>
      <c r="E210" s="15"/>
      <c r="F210" s="31"/>
      <c r="G210" s="20"/>
      <c r="H210" s="5"/>
      <c r="I210" s="33"/>
      <c r="J210" s="27"/>
    </row>
    <row r="211" spans="3:10" ht="15" customHeight="1">
      <c r="C211" s="29"/>
      <c r="D211" s="1"/>
      <c r="E211" s="15"/>
      <c r="F211" s="31"/>
      <c r="G211" s="20"/>
      <c r="H211" s="5"/>
      <c r="I211" s="33"/>
      <c r="J211" s="27"/>
    </row>
    <row r="212" spans="3:10" ht="15" customHeight="1">
      <c r="C212" s="29"/>
      <c r="D212" s="1"/>
      <c r="E212" s="15"/>
      <c r="F212" s="31"/>
      <c r="G212" s="20"/>
      <c r="H212" s="5"/>
      <c r="I212" s="33"/>
      <c r="J212" s="27"/>
    </row>
    <row r="213" spans="3:10" ht="15" customHeight="1">
      <c r="C213" s="29"/>
      <c r="D213" s="1"/>
      <c r="E213" s="15"/>
      <c r="F213" s="31"/>
      <c r="G213" s="20"/>
      <c r="H213" s="5"/>
      <c r="I213" s="33"/>
      <c r="J213" s="53"/>
    </row>
    <row r="214" spans="3:10" ht="15" customHeight="1">
      <c r="C214" s="29"/>
      <c r="D214" s="1"/>
      <c r="E214" s="15"/>
      <c r="F214" s="31"/>
      <c r="G214" s="20"/>
      <c r="H214" s="5"/>
      <c r="I214" s="33"/>
      <c r="J214" s="27"/>
    </row>
    <row r="215" spans="3:10" ht="15" customHeight="1">
      <c r="C215" s="29"/>
      <c r="D215" s="1"/>
      <c r="E215" s="15"/>
      <c r="F215" s="31"/>
      <c r="G215" s="20"/>
      <c r="H215" s="5"/>
      <c r="I215" s="33"/>
      <c r="J215" s="27"/>
    </row>
    <row r="216" spans="3:10" ht="15" customHeight="1">
      <c r="C216" s="29"/>
      <c r="D216" s="1"/>
      <c r="E216" s="15"/>
      <c r="F216" s="31"/>
      <c r="G216" s="20"/>
      <c r="H216" s="5"/>
      <c r="I216" s="33"/>
      <c r="J216" s="27"/>
    </row>
    <row r="217" spans="3:10" ht="15" customHeight="1">
      <c r="C217" s="29"/>
      <c r="D217" s="61"/>
      <c r="E217" s="15"/>
      <c r="F217" s="31"/>
      <c r="G217" s="20"/>
      <c r="H217" s="5"/>
      <c r="I217" s="33"/>
      <c r="J217" s="27"/>
    </row>
    <row r="218" spans="3:10" ht="15" customHeight="1">
      <c r="C218" s="29"/>
      <c r="D218" s="1"/>
      <c r="E218" s="15"/>
      <c r="F218" s="31"/>
      <c r="G218" s="20"/>
      <c r="H218" s="5"/>
      <c r="I218" s="33"/>
      <c r="J218" s="27"/>
    </row>
    <row r="219" spans="3:10" ht="15" customHeight="1">
      <c r="C219" s="29"/>
      <c r="D219" s="1"/>
      <c r="E219" s="15"/>
      <c r="F219" s="31"/>
      <c r="G219" s="20"/>
      <c r="H219" s="5"/>
      <c r="I219" s="33"/>
      <c r="J219" s="27"/>
    </row>
    <row r="220" spans="3:10" ht="15" customHeight="1">
      <c r="C220" s="29"/>
      <c r="D220" s="1"/>
      <c r="E220" s="15"/>
      <c r="F220" s="31"/>
      <c r="G220" s="20"/>
      <c r="H220" s="5"/>
      <c r="I220" s="33"/>
      <c r="J220" s="27"/>
    </row>
    <row r="221" spans="3:10" ht="15" customHeight="1">
      <c r="C221" s="29"/>
      <c r="D221" s="2"/>
      <c r="E221" s="15"/>
      <c r="F221" s="31"/>
      <c r="G221" s="20"/>
      <c r="H221" s="5"/>
      <c r="I221" s="33"/>
      <c r="J221" s="27"/>
    </row>
    <row r="222" spans="3:10" ht="15" customHeight="1">
      <c r="C222" s="29"/>
      <c r="D222" s="2"/>
      <c r="E222" s="15"/>
      <c r="F222" s="31"/>
      <c r="G222" s="20"/>
      <c r="H222" s="5"/>
      <c r="I222" s="33"/>
      <c r="J222" s="27"/>
    </row>
    <row r="223" spans="3:10" ht="15" customHeight="1">
      <c r="C223" s="29"/>
      <c r="D223" s="2"/>
      <c r="E223" s="15"/>
      <c r="F223" s="31"/>
      <c r="G223" s="20"/>
      <c r="H223" s="5"/>
      <c r="I223" s="33"/>
      <c r="J223" s="27"/>
    </row>
    <row r="224" spans="3:10" ht="15" customHeight="1">
      <c r="C224" s="29"/>
      <c r="D224" s="1"/>
      <c r="E224" s="15"/>
      <c r="F224" s="31"/>
      <c r="G224" s="20"/>
      <c r="H224" s="5"/>
      <c r="I224" s="33"/>
      <c r="J224" s="27"/>
    </row>
    <row r="225" spans="3:10" ht="15" customHeight="1">
      <c r="C225" s="29"/>
      <c r="D225" s="2"/>
      <c r="E225" s="15"/>
      <c r="F225" s="31"/>
      <c r="G225" s="20"/>
      <c r="H225" s="5"/>
      <c r="I225" s="33"/>
      <c r="J225" s="27"/>
    </row>
    <row r="226" spans="3:10" ht="15" customHeight="1">
      <c r="C226" s="29"/>
      <c r="D226" s="2"/>
      <c r="E226" s="15"/>
      <c r="F226" s="31"/>
      <c r="G226" s="20"/>
      <c r="H226" s="5"/>
      <c r="I226" s="33"/>
      <c r="J226" s="27"/>
    </row>
    <row r="227" spans="3:10" ht="15" customHeight="1">
      <c r="C227" s="29"/>
      <c r="D227" s="2"/>
      <c r="E227" s="15"/>
      <c r="F227" s="31"/>
      <c r="G227" s="20"/>
      <c r="H227" s="5"/>
      <c r="I227" s="33"/>
      <c r="J227" s="27"/>
    </row>
    <row r="228" spans="3:10" ht="15" customHeight="1">
      <c r="C228" s="29"/>
      <c r="D228" s="2"/>
      <c r="E228" s="15"/>
      <c r="F228" s="31"/>
      <c r="G228" s="20"/>
      <c r="H228" s="5"/>
      <c r="I228" s="33"/>
      <c r="J228" s="27"/>
    </row>
    <row r="229" spans="3:10" ht="15" customHeight="1">
      <c r="C229" s="29"/>
      <c r="D229" s="1"/>
      <c r="E229" s="15"/>
      <c r="F229" s="31"/>
      <c r="G229" s="20"/>
      <c r="H229" s="5"/>
      <c r="I229" s="33"/>
      <c r="J229" s="27"/>
    </row>
    <row r="230" spans="3:10" ht="15" customHeight="1">
      <c r="C230" s="29"/>
      <c r="D230" s="1"/>
      <c r="E230" s="15"/>
      <c r="F230" s="31"/>
      <c r="G230" s="20"/>
      <c r="H230" s="5"/>
      <c r="I230" s="33"/>
      <c r="J230" s="27"/>
    </row>
    <row r="231" spans="3:10" ht="15" customHeight="1">
      <c r="C231" s="29"/>
      <c r="D231" s="2"/>
      <c r="E231" s="15"/>
      <c r="F231" s="31"/>
      <c r="G231" s="20"/>
      <c r="H231" s="5"/>
      <c r="I231" s="33"/>
      <c r="J231" s="27"/>
    </row>
    <row r="232" spans="3:10" ht="15" customHeight="1">
      <c r="C232" s="29"/>
      <c r="D232" s="2"/>
      <c r="E232" s="15"/>
      <c r="F232" s="31"/>
      <c r="G232" s="20"/>
      <c r="H232" s="5"/>
      <c r="I232" s="33"/>
      <c r="J232" s="27"/>
    </row>
    <row r="233" spans="3:10" ht="15" customHeight="1">
      <c r="C233" s="29"/>
      <c r="D233" s="2"/>
      <c r="E233" s="15"/>
      <c r="F233" s="31"/>
      <c r="G233" s="20"/>
      <c r="H233" s="5"/>
      <c r="I233" s="33"/>
      <c r="J233" s="27"/>
    </row>
    <row r="234" spans="3:10" ht="15" customHeight="1">
      <c r="C234" s="29"/>
      <c r="D234" s="2"/>
      <c r="E234" s="15"/>
      <c r="F234" s="31"/>
      <c r="G234" s="20"/>
      <c r="H234" s="5"/>
      <c r="I234" s="33"/>
      <c r="J234" s="27"/>
    </row>
    <row r="235" spans="3:10" ht="15" customHeight="1">
      <c r="C235" s="29"/>
      <c r="D235" s="2"/>
      <c r="E235" s="15"/>
      <c r="F235" s="31"/>
      <c r="G235" s="20"/>
      <c r="H235" s="5"/>
      <c r="I235" s="33"/>
      <c r="J235" s="27"/>
    </row>
    <row r="236" spans="3:10" ht="15" customHeight="1">
      <c r="C236" s="29"/>
      <c r="D236" s="2"/>
      <c r="E236" s="15"/>
      <c r="F236" s="31"/>
      <c r="G236" s="20"/>
      <c r="H236" s="5"/>
      <c r="I236" s="33"/>
      <c r="J236" s="27"/>
    </row>
    <row r="237" spans="3:10" ht="15" customHeight="1">
      <c r="C237" s="29"/>
      <c r="D237" s="2"/>
      <c r="E237" s="15"/>
      <c r="F237" s="31"/>
      <c r="G237" s="20"/>
      <c r="H237" s="5"/>
      <c r="I237" s="33"/>
      <c r="J237" s="27"/>
    </row>
    <row r="238" spans="3:10" ht="15" customHeight="1">
      <c r="C238" s="29"/>
      <c r="D238" s="2"/>
      <c r="E238" s="15"/>
      <c r="F238" s="31"/>
      <c r="G238" s="20"/>
      <c r="H238" s="5"/>
      <c r="I238" s="33"/>
      <c r="J238" s="27"/>
    </row>
    <row r="239" spans="3:10" ht="15" customHeight="1">
      <c r="C239" s="29"/>
      <c r="D239" s="2"/>
      <c r="E239" s="15"/>
      <c r="F239" s="31"/>
      <c r="G239" s="20"/>
      <c r="H239" s="5"/>
      <c r="I239" s="33"/>
      <c r="J239" s="27"/>
    </row>
    <row r="240" spans="3:10" ht="15" customHeight="1">
      <c r="C240" s="29"/>
      <c r="D240" s="2"/>
      <c r="E240" s="15"/>
      <c r="F240" s="31"/>
      <c r="G240" s="20"/>
      <c r="H240" s="5"/>
      <c r="I240" s="33"/>
      <c r="J240" s="27"/>
    </row>
    <row r="241" spans="3:10" ht="15" customHeight="1">
      <c r="C241" s="29"/>
      <c r="D241" s="2"/>
      <c r="E241" s="15"/>
      <c r="F241" s="31"/>
      <c r="G241" s="20"/>
      <c r="H241" s="5"/>
      <c r="I241" s="33"/>
      <c r="J241" s="27"/>
    </row>
    <row r="242" spans="3:10" ht="15" customHeight="1">
      <c r="C242" s="29"/>
      <c r="D242" s="2"/>
      <c r="E242" s="15"/>
      <c r="F242" s="31"/>
      <c r="G242" s="20"/>
      <c r="H242" s="5"/>
      <c r="I242" s="33"/>
      <c r="J242" s="27"/>
    </row>
    <row r="243" spans="3:10" ht="15" customHeight="1">
      <c r="C243" s="29"/>
      <c r="D243" s="2"/>
      <c r="E243" s="15"/>
      <c r="F243" s="31"/>
      <c r="G243" s="20"/>
      <c r="H243" s="5"/>
      <c r="I243" s="33"/>
      <c r="J243" s="27"/>
    </row>
    <row r="244" spans="3:10" ht="15" customHeight="1">
      <c r="C244" s="29"/>
      <c r="D244" s="1"/>
      <c r="E244" s="15"/>
      <c r="F244" s="31"/>
      <c r="G244" s="20"/>
      <c r="H244" s="5"/>
      <c r="I244" s="33"/>
      <c r="J244" s="27"/>
    </row>
    <row r="245" spans="3:10" ht="15" customHeight="1">
      <c r="C245" s="29"/>
      <c r="D245" s="2"/>
      <c r="E245" s="15"/>
      <c r="F245" s="31"/>
      <c r="G245" s="20"/>
      <c r="H245" s="5"/>
      <c r="I245" s="33"/>
      <c r="J245" s="27"/>
    </row>
    <row r="246" spans="3:10" ht="15" customHeight="1">
      <c r="C246" s="29"/>
      <c r="D246" s="2"/>
      <c r="E246" s="15"/>
      <c r="F246" s="31"/>
      <c r="G246" s="20"/>
      <c r="H246" s="5"/>
      <c r="I246" s="33"/>
      <c r="J246" s="27"/>
    </row>
    <row r="247" spans="3:10" ht="15" customHeight="1">
      <c r="C247" s="29"/>
      <c r="D247" s="2"/>
      <c r="E247" s="15"/>
      <c r="F247" s="31"/>
      <c r="G247" s="20"/>
      <c r="H247" s="5"/>
      <c r="I247" s="33"/>
      <c r="J247" s="5"/>
    </row>
    <row r="248" spans="3:10" ht="15" customHeight="1">
      <c r="C248" s="29"/>
      <c r="D248" s="1"/>
      <c r="E248" s="15"/>
      <c r="F248" s="31"/>
      <c r="G248" s="20"/>
      <c r="H248" s="5"/>
      <c r="I248" s="33"/>
      <c r="J248" s="53"/>
    </row>
    <row r="249" spans="3:10" ht="15" customHeight="1">
      <c r="C249" s="29"/>
      <c r="D249" s="1"/>
      <c r="E249" s="15"/>
      <c r="F249" s="31"/>
      <c r="G249" s="20"/>
      <c r="H249" s="5"/>
      <c r="I249" s="33"/>
      <c r="J249" s="27"/>
    </row>
    <row r="250" spans="3:10" ht="15" customHeight="1">
      <c r="C250" s="29"/>
      <c r="D250" s="1"/>
      <c r="E250" s="15"/>
      <c r="F250" s="31"/>
      <c r="G250" s="20"/>
      <c r="H250" s="5"/>
      <c r="I250" s="33"/>
      <c r="J250" s="27"/>
    </row>
    <row r="251" spans="3:10" ht="15" customHeight="1">
      <c r="C251" s="29"/>
      <c r="D251" s="1"/>
      <c r="E251" s="15"/>
      <c r="F251" s="31"/>
      <c r="G251" s="20"/>
      <c r="H251" s="5"/>
      <c r="I251" s="33"/>
      <c r="J251" s="27"/>
    </row>
    <row r="252" spans="3:10" ht="15" customHeight="1">
      <c r="C252" s="29"/>
      <c r="D252" s="1"/>
      <c r="E252" s="15"/>
      <c r="F252" s="31"/>
      <c r="G252" s="20"/>
      <c r="H252" s="5"/>
      <c r="I252" s="33"/>
      <c r="J252" s="27"/>
    </row>
    <row r="253" spans="3:10" ht="15" customHeight="1">
      <c r="C253" s="29"/>
      <c r="D253" s="1"/>
      <c r="E253" s="15"/>
      <c r="F253" s="31"/>
      <c r="G253" s="20"/>
      <c r="H253" s="5"/>
      <c r="I253" s="33"/>
      <c r="J253" s="27"/>
    </row>
    <row r="254" spans="3:10" ht="15" customHeight="1">
      <c r="C254" s="29"/>
      <c r="D254" s="1"/>
      <c r="E254" s="15"/>
      <c r="F254" s="31"/>
      <c r="G254" s="20"/>
      <c r="H254" s="5"/>
      <c r="I254" s="33"/>
      <c r="J254" s="27"/>
    </row>
    <row r="255" spans="3:10" ht="15" customHeight="1">
      <c r="C255" s="29"/>
      <c r="D255" s="2"/>
      <c r="E255" s="15"/>
      <c r="F255" s="31"/>
      <c r="G255" s="20"/>
      <c r="H255" s="5"/>
      <c r="I255" s="33"/>
      <c r="J255" s="27"/>
    </row>
    <row r="256" spans="3:10" ht="15" customHeight="1">
      <c r="C256" s="29"/>
      <c r="D256" s="1"/>
      <c r="E256" s="15"/>
      <c r="F256" s="31"/>
      <c r="G256" s="20"/>
      <c r="H256" s="5"/>
      <c r="I256" s="33"/>
      <c r="J256" s="27"/>
    </row>
    <row r="257" spans="3:10" ht="15" customHeight="1">
      <c r="C257" s="29"/>
      <c r="D257" s="2"/>
      <c r="E257" s="15"/>
      <c r="F257" s="31"/>
      <c r="G257" s="20"/>
      <c r="H257" s="5"/>
      <c r="I257" s="33"/>
      <c r="J257" s="27"/>
    </row>
    <row r="258" spans="3:10" ht="15" customHeight="1">
      <c r="C258" s="29"/>
      <c r="D258" s="1"/>
      <c r="E258" s="32"/>
      <c r="F258" s="30"/>
      <c r="G258" s="20"/>
      <c r="H258" s="5"/>
      <c r="I258" s="33"/>
      <c r="J258" s="28"/>
    </row>
    <row r="259" spans="3:10" ht="15" customHeight="1">
      <c r="C259" s="27"/>
      <c r="D259" s="1"/>
      <c r="E259" s="32"/>
      <c r="F259" s="30"/>
      <c r="G259" s="20"/>
      <c r="H259" s="5"/>
      <c r="I259" s="33"/>
      <c r="J259" s="28"/>
    </row>
    <row r="260" spans="3:10" ht="15" customHeight="1">
      <c r="C260" s="27"/>
      <c r="D260" s="1"/>
      <c r="E260" s="32"/>
      <c r="F260" s="30"/>
      <c r="G260" s="20"/>
      <c r="H260" s="5"/>
      <c r="I260" s="33"/>
      <c r="J260" s="28"/>
    </row>
    <row r="261" spans="3:10" ht="15" customHeight="1">
      <c r="C261" s="27"/>
      <c r="D261" s="1"/>
      <c r="E261" s="32"/>
      <c r="F261" s="30"/>
      <c r="G261" s="20"/>
      <c r="H261" s="5"/>
      <c r="I261" s="33"/>
      <c r="J261" s="28"/>
    </row>
    <row r="262" spans="3:10" ht="15" customHeight="1">
      <c r="C262" s="27"/>
      <c r="D262" s="1"/>
      <c r="E262" s="32"/>
      <c r="F262" s="30"/>
      <c r="G262" s="20"/>
      <c r="H262" s="5"/>
      <c r="I262" s="33"/>
      <c r="J262" s="28"/>
    </row>
    <row r="263" spans="3:10" ht="15" customHeight="1">
      <c r="C263" s="27"/>
      <c r="D263" s="1"/>
      <c r="E263" s="32"/>
      <c r="F263" s="30"/>
      <c r="G263" s="20"/>
      <c r="H263" s="5"/>
      <c r="I263" s="33"/>
      <c r="J263" s="54"/>
    </row>
    <row r="264" spans="3:10" ht="15" customHeight="1">
      <c r="C264" s="27"/>
      <c r="D264" s="1"/>
      <c r="E264" s="32"/>
      <c r="F264" s="30"/>
      <c r="G264" s="20"/>
      <c r="H264" s="5"/>
      <c r="I264" s="33"/>
      <c r="J264" s="54"/>
    </row>
    <row r="265" spans="3:10" ht="15" customHeight="1">
      <c r="C265" s="27"/>
      <c r="D265" s="1"/>
      <c r="E265" s="32"/>
      <c r="F265" s="30"/>
      <c r="G265" s="20"/>
      <c r="H265" s="5"/>
      <c r="I265" s="33"/>
      <c r="J265" s="54"/>
    </row>
    <row r="266" spans="3:10" ht="15" customHeight="1">
      <c r="C266" s="27"/>
      <c r="D266" s="1"/>
      <c r="E266" s="32"/>
      <c r="F266" s="30"/>
      <c r="G266" s="20"/>
      <c r="H266" s="5"/>
      <c r="I266" s="33"/>
      <c r="J266" s="54"/>
    </row>
    <row r="267" spans="3:10" ht="15" customHeight="1">
      <c r="C267" s="27"/>
      <c r="D267" s="1"/>
      <c r="E267" s="32"/>
      <c r="F267" s="30"/>
      <c r="G267" s="20"/>
      <c r="H267" s="5"/>
      <c r="I267" s="33"/>
      <c r="J267" s="54"/>
    </row>
    <row r="268" spans="3:10" ht="15" customHeight="1">
      <c r="C268" s="27"/>
      <c r="D268" s="1"/>
      <c r="E268" s="32"/>
      <c r="F268" s="30"/>
      <c r="G268" s="20"/>
      <c r="H268" s="5"/>
      <c r="I268" s="33"/>
      <c r="J268" s="28"/>
    </row>
    <row r="269" spans="3:10" ht="15" customHeight="1">
      <c r="C269" s="27"/>
      <c r="D269" s="1"/>
      <c r="E269" s="32"/>
      <c r="F269" s="30"/>
      <c r="G269" s="20"/>
      <c r="H269" s="5"/>
      <c r="I269" s="33"/>
      <c r="J269" s="28"/>
    </row>
    <row r="270" spans="3:10" ht="15" customHeight="1">
      <c r="C270" s="27"/>
      <c r="D270" s="1"/>
      <c r="E270" s="32"/>
      <c r="F270" s="30"/>
      <c r="G270" s="20"/>
      <c r="H270" s="5"/>
      <c r="I270" s="33"/>
      <c r="J270" s="28"/>
    </row>
    <row r="271" spans="3:11" ht="15" customHeight="1">
      <c r="C271" s="27"/>
      <c r="D271" s="1"/>
      <c r="E271" s="32"/>
      <c r="F271" s="30"/>
      <c r="G271" s="20"/>
      <c r="H271" s="5"/>
      <c r="I271" s="33"/>
      <c r="J271" s="28"/>
      <c r="K271" s="57"/>
    </row>
    <row r="272" spans="3:10" ht="15" customHeight="1">
      <c r="C272" s="27"/>
      <c r="D272" s="1"/>
      <c r="E272" s="32"/>
      <c r="F272" s="30"/>
      <c r="G272" s="20"/>
      <c r="H272" s="5"/>
      <c r="I272" s="33"/>
      <c r="J272" s="28"/>
    </row>
    <row r="273" spans="3:10" ht="15" customHeight="1">
      <c r="C273" s="27"/>
      <c r="D273" s="1"/>
      <c r="E273" s="32"/>
      <c r="F273" s="30"/>
      <c r="G273" s="20"/>
      <c r="H273" s="5"/>
      <c r="I273" s="33"/>
      <c r="J273" s="28"/>
    </row>
    <row r="274" spans="3:10" ht="15" customHeight="1">
      <c r="C274" s="27"/>
      <c r="D274" s="1"/>
      <c r="E274" s="32"/>
      <c r="F274" s="30"/>
      <c r="G274" s="20"/>
      <c r="H274" s="5"/>
      <c r="I274" s="33"/>
      <c r="J274" s="28"/>
    </row>
    <row r="275" spans="3:10" ht="15" customHeight="1">
      <c r="C275" s="27"/>
      <c r="D275" s="1"/>
      <c r="E275" s="32"/>
      <c r="F275" s="30"/>
      <c r="G275" s="20"/>
      <c r="H275" s="5"/>
      <c r="I275" s="33"/>
      <c r="J275" s="28"/>
    </row>
    <row r="276" spans="3:10" ht="15" customHeight="1">
      <c r="C276" s="27"/>
      <c r="D276" s="1"/>
      <c r="E276" s="32"/>
      <c r="F276" s="30"/>
      <c r="G276" s="20"/>
      <c r="H276" s="5"/>
      <c r="I276" s="33"/>
      <c r="J276" s="28"/>
    </row>
    <row r="277" spans="3:10" s="4" customFormat="1" ht="15" customHeight="1">
      <c r="C277" s="27"/>
      <c r="D277" s="1"/>
      <c r="E277" s="33"/>
      <c r="F277" s="31"/>
      <c r="G277" s="20"/>
      <c r="H277" s="5"/>
      <c r="I277" s="33"/>
      <c r="J277" s="27"/>
    </row>
    <row r="278" spans="3:10" ht="15" customHeight="1">
      <c r="C278" s="27"/>
      <c r="D278" s="1"/>
      <c r="E278" s="32"/>
      <c r="F278" s="30"/>
      <c r="G278" s="20"/>
      <c r="H278" s="5"/>
      <c r="I278" s="33"/>
      <c r="J278" s="28"/>
    </row>
    <row r="279" spans="3:10" ht="15" customHeight="1">
      <c r="C279" s="27"/>
      <c r="D279" s="1"/>
      <c r="E279" s="32"/>
      <c r="F279" s="30"/>
      <c r="G279" s="20"/>
      <c r="H279" s="5"/>
      <c r="I279" s="32"/>
      <c r="J279" s="28"/>
    </row>
    <row r="280" spans="3:10" ht="15" customHeight="1">
      <c r="C280" s="27"/>
      <c r="D280" s="1"/>
      <c r="E280" s="32"/>
      <c r="F280" s="30"/>
      <c r="G280" s="20"/>
      <c r="H280" s="5"/>
      <c r="I280" s="32"/>
      <c r="J280" s="28"/>
    </row>
    <row r="281" spans="3:10" ht="15" customHeight="1">
      <c r="C281" s="27"/>
      <c r="D281" s="1"/>
      <c r="E281" s="32"/>
      <c r="F281" s="30"/>
      <c r="G281" s="20"/>
      <c r="H281" s="5"/>
      <c r="I281" s="32"/>
      <c r="J281" s="28"/>
    </row>
    <row r="282" spans="3:10" ht="15" customHeight="1">
      <c r="C282" s="27"/>
      <c r="D282" s="1"/>
      <c r="E282" s="32"/>
      <c r="F282" s="30"/>
      <c r="G282" s="20"/>
      <c r="H282" s="5"/>
      <c r="I282" s="32"/>
      <c r="J282" s="28"/>
    </row>
    <row r="283" spans="3:10" ht="15" customHeight="1">
      <c r="C283" s="27"/>
      <c r="D283" s="1"/>
      <c r="E283" s="32"/>
      <c r="F283" s="30"/>
      <c r="G283" s="20"/>
      <c r="H283" s="5"/>
      <c r="I283" s="32"/>
      <c r="J283" s="28"/>
    </row>
    <row r="284" spans="3:10" ht="15" customHeight="1">
      <c r="C284" s="27"/>
      <c r="D284" s="1"/>
      <c r="E284" s="32"/>
      <c r="F284" s="30"/>
      <c r="G284" s="20"/>
      <c r="H284" s="5"/>
      <c r="I284" s="32"/>
      <c r="J284" s="28"/>
    </row>
    <row r="285" spans="3:10" ht="15" customHeight="1">
      <c r="C285" s="27"/>
      <c r="D285" s="1"/>
      <c r="E285" s="32"/>
      <c r="F285" s="30"/>
      <c r="G285" s="20"/>
      <c r="H285" s="5"/>
      <c r="I285" s="32"/>
      <c r="J285" s="28"/>
    </row>
    <row r="286" spans="3:10" ht="15" customHeight="1">
      <c r="C286" s="27"/>
      <c r="D286" s="1"/>
      <c r="E286" s="32"/>
      <c r="F286" s="30"/>
      <c r="G286" s="20"/>
      <c r="H286" s="5"/>
      <c r="I286" s="32"/>
      <c r="J286" s="28"/>
    </row>
    <row r="287" spans="3:10" ht="15" customHeight="1">
      <c r="C287" s="27"/>
      <c r="D287" s="1"/>
      <c r="E287" s="32"/>
      <c r="F287" s="30"/>
      <c r="G287" s="20"/>
      <c r="H287" s="5"/>
      <c r="I287" s="32"/>
      <c r="J287" s="28"/>
    </row>
    <row r="288" spans="3:10" ht="15" customHeight="1">
      <c r="C288" s="27"/>
      <c r="D288" s="1"/>
      <c r="E288" s="32"/>
      <c r="F288" s="30"/>
      <c r="G288" s="28"/>
      <c r="H288" s="28"/>
      <c r="I288" s="32"/>
      <c r="J288" s="28"/>
    </row>
    <row r="289" spans="3:10" ht="15" customHeight="1">
      <c r="C289" s="27"/>
      <c r="D289" s="1"/>
      <c r="E289" s="32"/>
      <c r="F289" s="30"/>
      <c r="G289" s="28"/>
      <c r="H289" s="28"/>
      <c r="I289" s="32"/>
      <c r="J289" s="28"/>
    </row>
    <row r="290" spans="3:10" ht="15" customHeight="1">
      <c r="C290" s="27"/>
      <c r="D290" s="1"/>
      <c r="E290" s="32"/>
      <c r="F290" s="30"/>
      <c r="G290" s="28"/>
      <c r="H290" s="28"/>
      <c r="I290" s="32"/>
      <c r="J290" s="28"/>
    </row>
    <row r="291" spans="3:10" ht="15" customHeight="1">
      <c r="C291" s="27"/>
      <c r="D291" s="1"/>
      <c r="E291" s="32"/>
      <c r="F291" s="30"/>
      <c r="G291" s="28"/>
      <c r="H291" s="28"/>
      <c r="I291" s="32"/>
      <c r="J291" s="28"/>
    </row>
    <row r="292" spans="3:10" ht="15" customHeight="1">
      <c r="C292" s="27"/>
      <c r="D292" s="1"/>
      <c r="E292" s="32"/>
      <c r="F292" s="30"/>
      <c r="G292" s="28"/>
      <c r="H292" s="28"/>
      <c r="I292" s="32"/>
      <c r="J292" s="28"/>
    </row>
    <row r="293" spans="3:10" ht="15" customHeight="1">
      <c r="C293" s="27"/>
      <c r="D293" s="1"/>
      <c r="E293" s="32"/>
      <c r="F293" s="30"/>
      <c r="G293" s="28"/>
      <c r="H293" s="28"/>
      <c r="I293" s="32"/>
      <c r="J293" s="28"/>
    </row>
    <row r="294" spans="3:10" ht="15" customHeight="1">
      <c r="C294" s="27"/>
      <c r="D294" s="1"/>
      <c r="E294" s="32"/>
      <c r="F294" s="30"/>
      <c r="G294" s="28"/>
      <c r="H294" s="28"/>
      <c r="I294" s="32"/>
      <c r="J294" s="28"/>
    </row>
    <row r="295" spans="3:10" ht="15" customHeight="1">
      <c r="C295" s="27"/>
      <c r="D295" s="1"/>
      <c r="E295" s="32"/>
      <c r="F295" s="30"/>
      <c r="G295" s="28"/>
      <c r="H295" s="28"/>
      <c r="I295" s="32"/>
      <c r="J295" s="28"/>
    </row>
    <row r="296" spans="3:10" ht="15" customHeight="1">
      <c r="C296" s="29"/>
      <c r="D296" s="2"/>
      <c r="E296" s="15"/>
      <c r="F296" s="31"/>
      <c r="G296" s="20"/>
      <c r="H296" s="5"/>
      <c r="I296" s="33"/>
      <c r="J296" s="27"/>
    </row>
    <row r="297" spans="3:10" ht="15" customHeight="1">
      <c r="C297" s="29"/>
      <c r="D297" s="2"/>
      <c r="E297" s="15"/>
      <c r="F297" s="31"/>
      <c r="G297" s="20"/>
      <c r="H297" s="5"/>
      <c r="I297" s="33"/>
      <c r="J297" s="27"/>
    </row>
    <row r="298" spans="3:10" ht="15" customHeight="1">
      <c r="C298" s="29"/>
      <c r="D298" s="2"/>
      <c r="E298" s="15"/>
      <c r="F298" s="31"/>
      <c r="G298" s="20"/>
      <c r="H298" s="5"/>
      <c r="I298" s="33"/>
      <c r="J298" s="27"/>
    </row>
    <row r="299" spans="3:10" ht="15" customHeight="1">
      <c r="C299" s="29"/>
      <c r="D299" s="2"/>
      <c r="E299" s="15"/>
      <c r="F299" s="31"/>
      <c r="G299" s="20"/>
      <c r="H299" s="5"/>
      <c r="I299" s="33"/>
      <c r="J299" s="27"/>
    </row>
    <row r="300" spans="3:10" ht="15" customHeight="1">
      <c r="C300" s="29"/>
      <c r="D300" s="2"/>
      <c r="E300" s="15"/>
      <c r="F300" s="31"/>
      <c r="G300" s="20"/>
      <c r="H300" s="5"/>
      <c r="I300" s="33"/>
      <c r="J300" s="27"/>
    </row>
    <row r="301" spans="3:10" ht="15" customHeight="1">
      <c r="C301" s="29"/>
      <c r="D301" s="2"/>
      <c r="E301" s="15"/>
      <c r="F301" s="31"/>
      <c r="G301" s="20"/>
      <c r="H301" s="5"/>
      <c r="I301" s="33"/>
      <c r="J301" s="27"/>
    </row>
    <row r="302" spans="3:10" ht="15" customHeight="1">
      <c r="C302" s="29"/>
      <c r="D302" s="2"/>
      <c r="E302" s="15"/>
      <c r="F302" s="31"/>
      <c r="G302" s="20"/>
      <c r="H302" s="5"/>
      <c r="I302" s="33"/>
      <c r="J302" s="27"/>
    </row>
    <row r="303" spans="3:10" ht="15" customHeight="1">
      <c r="C303" s="29"/>
      <c r="D303" s="1"/>
      <c r="E303" s="15"/>
      <c r="F303" s="31"/>
      <c r="G303" s="20"/>
      <c r="H303" s="5"/>
      <c r="I303" s="33"/>
      <c r="J303" s="27"/>
    </row>
    <row r="304" spans="3:10" ht="15" customHeight="1">
      <c r="C304" s="29"/>
      <c r="D304" s="1"/>
      <c r="E304" s="15"/>
      <c r="F304" s="31"/>
      <c r="G304" s="20"/>
      <c r="H304" s="5"/>
      <c r="I304" s="33"/>
      <c r="J304" s="27"/>
    </row>
    <row r="305" spans="3:10" ht="15" customHeight="1">
      <c r="C305" s="29"/>
      <c r="D305" s="1"/>
      <c r="E305" s="15"/>
      <c r="F305" s="31"/>
      <c r="G305" s="20"/>
      <c r="H305" s="5"/>
      <c r="I305" s="33"/>
      <c r="J305" s="27"/>
    </row>
    <row r="306" spans="3:10" ht="15" customHeight="1">
      <c r="C306" s="29"/>
      <c r="D306" s="1"/>
      <c r="E306" s="15"/>
      <c r="F306" s="31"/>
      <c r="G306" s="20"/>
      <c r="H306" s="5"/>
      <c r="I306" s="33"/>
      <c r="J306" s="27"/>
    </row>
    <row r="307" spans="3:10" ht="15" customHeight="1">
      <c r="C307" s="29"/>
      <c r="D307" s="1"/>
      <c r="E307" s="15"/>
      <c r="F307" s="31"/>
      <c r="G307" s="20"/>
      <c r="H307" s="5"/>
      <c r="I307" s="33"/>
      <c r="J307" s="27"/>
    </row>
    <row r="308" spans="3:10" ht="15" customHeight="1">
      <c r="C308" s="29"/>
      <c r="D308" s="1"/>
      <c r="E308" s="15"/>
      <c r="F308" s="31"/>
      <c r="G308" s="20"/>
      <c r="H308" s="5"/>
      <c r="I308" s="33"/>
      <c r="J308" s="27"/>
    </row>
    <row r="309" spans="3:10" ht="15" customHeight="1">
      <c r="C309" s="29"/>
      <c r="D309" s="1"/>
      <c r="E309" s="15"/>
      <c r="F309" s="31"/>
      <c r="G309" s="20"/>
      <c r="H309" s="5"/>
      <c r="I309" s="33"/>
      <c r="J309" s="27"/>
    </row>
    <row r="310" spans="3:10" ht="15" customHeight="1">
      <c r="C310" s="29"/>
      <c r="D310" s="1"/>
      <c r="E310" s="15"/>
      <c r="F310" s="31"/>
      <c r="G310" s="20"/>
      <c r="H310" s="5"/>
      <c r="I310" s="33"/>
      <c r="J310" s="27"/>
    </row>
    <row r="311" spans="3:10" ht="15" customHeight="1">
      <c r="C311" s="29"/>
      <c r="D311" s="1"/>
      <c r="E311" s="15"/>
      <c r="F311" s="31"/>
      <c r="G311" s="20"/>
      <c r="H311" s="5"/>
      <c r="I311" s="33"/>
      <c r="J311" s="27"/>
    </row>
    <row r="312" spans="3:10" ht="15" customHeight="1">
      <c r="C312" s="29"/>
      <c r="D312" s="2"/>
      <c r="E312" s="15"/>
      <c r="F312" s="31"/>
      <c r="G312" s="20"/>
      <c r="H312" s="5"/>
      <c r="I312" s="33"/>
      <c r="J312" s="27"/>
    </row>
    <row r="313" spans="3:10" ht="15" customHeight="1">
      <c r="C313" s="29"/>
      <c r="D313" s="2"/>
      <c r="E313" s="15"/>
      <c r="F313" s="31"/>
      <c r="G313" s="20"/>
      <c r="H313" s="5"/>
      <c r="I313" s="33"/>
      <c r="J313" s="27"/>
    </row>
    <row r="314" spans="3:10" ht="15" customHeight="1">
      <c r="C314" s="27"/>
      <c r="D314" s="2"/>
      <c r="E314" s="15"/>
      <c r="F314" s="31"/>
      <c r="G314" s="20"/>
      <c r="H314" s="5"/>
      <c r="I314" s="33"/>
      <c r="J314" s="27"/>
    </row>
    <row r="315" spans="3:10" ht="15" customHeight="1">
      <c r="C315" s="27"/>
      <c r="D315" s="2"/>
      <c r="E315" s="15"/>
      <c r="F315" s="31"/>
      <c r="G315" s="20"/>
      <c r="H315" s="5"/>
      <c r="I315" s="33"/>
      <c r="J315" s="27"/>
    </row>
    <row r="316" spans="3:10" ht="15" customHeight="1">
      <c r="C316" s="27"/>
      <c r="D316" s="2"/>
      <c r="E316" s="15"/>
      <c r="F316" s="31"/>
      <c r="G316" s="20"/>
      <c r="H316" s="5"/>
      <c r="I316" s="33"/>
      <c r="J316" s="27"/>
    </row>
    <row r="317" spans="3:10" ht="15" customHeight="1">
      <c r="C317" s="27"/>
      <c r="D317" s="2"/>
      <c r="E317" s="15"/>
      <c r="F317" s="31"/>
      <c r="G317" s="20"/>
      <c r="H317" s="5"/>
      <c r="I317" s="33"/>
      <c r="J317" s="27"/>
    </row>
    <row r="318" spans="3:10" ht="15" customHeight="1">
      <c r="C318" s="27"/>
      <c r="D318" s="2"/>
      <c r="E318" s="15"/>
      <c r="F318" s="31"/>
      <c r="G318" s="20"/>
      <c r="H318" s="5"/>
      <c r="I318" s="33"/>
      <c r="J318" s="27"/>
    </row>
    <row r="319" spans="3:10" ht="15" customHeight="1">
      <c r="C319" s="27"/>
      <c r="D319" s="2"/>
      <c r="E319" s="15"/>
      <c r="F319" s="31"/>
      <c r="G319" s="20"/>
      <c r="H319" s="5"/>
      <c r="I319" s="33"/>
      <c r="J319" s="27"/>
    </row>
    <row r="320" spans="3:10" ht="15" customHeight="1">
      <c r="C320" s="27"/>
      <c r="D320" s="2"/>
      <c r="E320" s="15"/>
      <c r="F320" s="31"/>
      <c r="G320" s="20"/>
      <c r="H320" s="5"/>
      <c r="I320" s="33"/>
      <c r="J320" s="27"/>
    </row>
    <row r="321" spans="3:10" ht="15" customHeight="1">
      <c r="C321" s="27"/>
      <c r="D321" s="2"/>
      <c r="E321" s="15"/>
      <c r="F321" s="31"/>
      <c r="G321" s="20"/>
      <c r="H321" s="5"/>
      <c r="I321" s="33"/>
      <c r="J321" s="27"/>
    </row>
    <row r="322" spans="3:10" ht="15" customHeight="1">
      <c r="C322" s="27"/>
      <c r="D322" s="2"/>
      <c r="E322" s="15"/>
      <c r="F322" s="31"/>
      <c r="G322" s="20"/>
      <c r="H322" s="5"/>
      <c r="I322" s="33"/>
      <c r="J322" s="27"/>
    </row>
    <row r="323" spans="3:10" ht="15" customHeight="1">
      <c r="C323" s="27"/>
      <c r="D323" s="2"/>
      <c r="E323" s="15"/>
      <c r="F323" s="31"/>
      <c r="G323" s="20"/>
      <c r="H323" s="5"/>
      <c r="I323" s="33"/>
      <c r="J323" s="27"/>
    </row>
    <row r="324" spans="3:10" ht="15" customHeight="1">
      <c r="C324" s="27"/>
      <c r="D324" s="2"/>
      <c r="E324" s="15"/>
      <c r="F324" s="31"/>
      <c r="G324" s="20"/>
      <c r="H324" s="5"/>
      <c r="I324" s="33"/>
      <c r="J324" s="27"/>
    </row>
    <row r="325" spans="3:10" ht="15" customHeight="1">
      <c r="C325" s="27"/>
      <c r="D325" s="2"/>
      <c r="E325" s="15"/>
      <c r="F325" s="31"/>
      <c r="G325" s="20"/>
      <c r="H325" s="5"/>
      <c r="I325" s="33"/>
      <c r="J325" s="27"/>
    </row>
    <row r="326" spans="3:10" ht="15" customHeight="1">
      <c r="C326" s="27"/>
      <c r="D326" s="1"/>
      <c r="E326" s="15"/>
      <c r="F326" s="31"/>
      <c r="G326" s="20"/>
      <c r="H326" s="5"/>
      <c r="I326" s="33"/>
      <c r="J326" s="27"/>
    </row>
    <row r="327" spans="3:10" ht="15" customHeight="1">
      <c r="C327" s="27"/>
      <c r="D327" s="2"/>
      <c r="E327" s="15"/>
      <c r="F327" s="31"/>
      <c r="G327" s="20"/>
      <c r="H327" s="5"/>
      <c r="I327" s="33"/>
      <c r="J327" s="27"/>
    </row>
    <row r="328" spans="3:10" ht="15" customHeight="1">
      <c r="C328" s="27"/>
      <c r="D328" s="1"/>
      <c r="E328" s="15"/>
      <c r="F328" s="31"/>
      <c r="G328" s="20"/>
      <c r="H328" s="5"/>
      <c r="I328" s="33"/>
      <c r="J328" s="27"/>
    </row>
    <row r="329" spans="3:10" ht="15" customHeight="1">
      <c r="C329" s="27"/>
      <c r="D329" s="1"/>
      <c r="E329" s="15"/>
      <c r="F329" s="31"/>
      <c r="G329" s="20"/>
      <c r="H329" s="5"/>
      <c r="I329" s="33"/>
      <c r="J329" s="27"/>
    </row>
    <row r="330" spans="3:10" ht="15" customHeight="1">
      <c r="C330" s="27"/>
      <c r="D330" s="1"/>
      <c r="E330" s="15"/>
      <c r="F330" s="31"/>
      <c r="G330" s="20"/>
      <c r="H330" s="5"/>
      <c r="I330" s="33"/>
      <c r="J330" s="27"/>
    </row>
    <row r="331" spans="3:10" ht="15" customHeight="1">
      <c r="C331" s="51"/>
      <c r="D331" s="46"/>
      <c r="E331" s="41"/>
      <c r="F331" s="42"/>
      <c r="G331" s="43"/>
      <c r="H331" s="44"/>
      <c r="I331" s="45"/>
      <c r="J331" s="8"/>
    </row>
    <row r="332" spans="3:10" ht="15" customHeight="1">
      <c r="C332" s="27"/>
      <c r="D332" s="1"/>
      <c r="E332" s="15"/>
      <c r="F332" s="17"/>
      <c r="G332" s="20"/>
      <c r="H332" s="5"/>
      <c r="I332" s="33"/>
      <c r="J332" s="8"/>
    </row>
    <row r="333" spans="3:10" ht="15" customHeight="1">
      <c r="C333" s="27"/>
      <c r="D333" s="1"/>
      <c r="E333" s="15"/>
      <c r="F333" s="17"/>
      <c r="G333" s="20"/>
      <c r="H333" s="5"/>
      <c r="I333" s="33"/>
      <c r="J333" s="8"/>
    </row>
    <row r="334" spans="3:10" ht="15" customHeight="1">
      <c r="C334" s="27"/>
      <c r="D334" s="1"/>
      <c r="E334" s="15"/>
      <c r="F334" s="17"/>
      <c r="G334" s="20"/>
      <c r="H334" s="5"/>
      <c r="I334" s="33"/>
      <c r="J334" s="8"/>
    </row>
    <row r="335" spans="3:10" ht="15" customHeight="1">
      <c r="C335" s="27"/>
      <c r="D335" s="1"/>
      <c r="E335" s="15"/>
      <c r="F335" s="17"/>
      <c r="G335" s="20"/>
      <c r="H335" s="5"/>
      <c r="I335" s="33"/>
      <c r="J335" s="8"/>
    </row>
    <row r="336" spans="3:10" ht="15" customHeight="1">
      <c r="C336" s="27"/>
      <c r="D336" s="2"/>
      <c r="E336" s="15"/>
      <c r="F336" s="17"/>
      <c r="G336" s="20"/>
      <c r="H336" s="5"/>
      <c r="I336" s="33"/>
      <c r="J336" s="8"/>
    </row>
    <row r="337" spans="3:10" ht="15" customHeight="1">
      <c r="C337" s="27"/>
      <c r="D337" s="1"/>
      <c r="E337" s="15"/>
      <c r="F337" s="17"/>
      <c r="G337" s="20"/>
      <c r="H337" s="5"/>
      <c r="I337" s="33"/>
      <c r="J337" s="8"/>
    </row>
    <row r="338" spans="3:10" ht="15" customHeight="1">
      <c r="C338" s="27"/>
      <c r="D338" s="1"/>
      <c r="E338" s="15"/>
      <c r="F338" s="17"/>
      <c r="G338" s="20"/>
      <c r="H338" s="5"/>
      <c r="I338" s="33"/>
      <c r="J338" s="8"/>
    </row>
    <row r="339" spans="3:10" ht="15" customHeight="1">
      <c r="C339" s="27"/>
      <c r="D339" s="2"/>
      <c r="E339" s="15"/>
      <c r="F339" s="17"/>
      <c r="G339" s="20"/>
      <c r="H339" s="5"/>
      <c r="I339" s="33"/>
      <c r="J339" s="8"/>
    </row>
    <row r="340" spans="3:10" ht="15" customHeight="1">
      <c r="C340" s="26"/>
      <c r="D340" s="1"/>
      <c r="E340" s="15"/>
      <c r="F340" s="17"/>
      <c r="G340" s="20"/>
      <c r="H340" s="5"/>
      <c r="I340" s="33"/>
      <c r="J340" s="8"/>
    </row>
    <row r="341" spans="3:10" ht="15" customHeight="1">
      <c r="C341" s="27"/>
      <c r="D341" s="2"/>
      <c r="E341" s="15"/>
      <c r="F341" s="17"/>
      <c r="G341" s="20"/>
      <c r="H341" s="5"/>
      <c r="I341" s="33"/>
      <c r="J341" s="8"/>
    </row>
    <row r="342" spans="3:10" ht="15" customHeight="1">
      <c r="C342" s="27"/>
      <c r="D342" s="2"/>
      <c r="E342" s="15"/>
      <c r="F342" s="17"/>
      <c r="G342" s="20"/>
      <c r="H342" s="5"/>
      <c r="I342" s="33"/>
      <c r="J342" s="8"/>
    </row>
    <row r="343" spans="3:10" ht="15" customHeight="1">
      <c r="C343" s="27"/>
      <c r="D343" s="2"/>
      <c r="E343" s="15"/>
      <c r="F343" s="17"/>
      <c r="G343" s="20"/>
      <c r="H343" s="5"/>
      <c r="I343" s="33"/>
      <c r="J343" s="8"/>
    </row>
    <row r="344" spans="3:10" ht="15" customHeight="1">
      <c r="C344" s="27"/>
      <c r="D344" s="1"/>
      <c r="E344" s="15"/>
      <c r="F344" s="17"/>
      <c r="G344" s="20"/>
      <c r="H344" s="5"/>
      <c r="I344" s="33"/>
      <c r="J344" s="8"/>
    </row>
    <row r="345" spans="3:10" ht="15" customHeight="1">
      <c r="C345" s="27"/>
      <c r="D345" s="1"/>
      <c r="E345" s="15"/>
      <c r="F345" s="17"/>
      <c r="G345" s="20"/>
      <c r="H345" s="5"/>
      <c r="I345" s="33"/>
      <c r="J345" s="8"/>
    </row>
    <row r="346" spans="3:10" ht="15" customHeight="1">
      <c r="C346" s="27"/>
      <c r="D346" s="1"/>
      <c r="E346" s="15"/>
      <c r="F346" s="17"/>
      <c r="G346" s="20"/>
      <c r="H346" s="5"/>
      <c r="I346" s="33"/>
      <c r="J346" s="8"/>
    </row>
    <row r="347" spans="3:10" ht="15" customHeight="1">
      <c r="C347" s="27"/>
      <c r="D347" s="1"/>
      <c r="E347" s="15"/>
      <c r="F347" s="17"/>
      <c r="G347" s="20"/>
      <c r="H347" s="5"/>
      <c r="I347" s="33"/>
      <c r="J347" s="8"/>
    </row>
    <row r="348" spans="3:10" ht="15" customHeight="1">
      <c r="C348" s="27"/>
      <c r="D348" s="1"/>
      <c r="E348" s="15"/>
      <c r="F348" s="17"/>
      <c r="G348" s="20"/>
      <c r="H348" s="5"/>
      <c r="I348" s="33"/>
      <c r="J348" s="8"/>
    </row>
    <row r="349" spans="3:10" ht="15" customHeight="1">
      <c r="C349" s="27"/>
      <c r="D349" s="2"/>
      <c r="E349" s="15"/>
      <c r="F349" s="17"/>
      <c r="G349" s="20"/>
      <c r="H349" s="5"/>
      <c r="I349" s="33"/>
      <c r="J349" s="8"/>
    </row>
    <row r="350" spans="3:10" ht="15" customHeight="1">
      <c r="C350" s="27"/>
      <c r="D350" s="2"/>
      <c r="E350" s="15"/>
      <c r="F350" s="17"/>
      <c r="G350" s="20"/>
      <c r="H350" s="5"/>
      <c r="I350" s="33"/>
      <c r="J350" s="8"/>
    </row>
    <row r="351" spans="3:10" s="4" customFormat="1" ht="15" customHeight="1">
      <c r="C351" s="27"/>
      <c r="D351" s="2"/>
      <c r="E351" s="15"/>
      <c r="F351" s="17"/>
      <c r="G351" s="20"/>
      <c r="H351" s="5"/>
      <c r="I351" s="33"/>
      <c r="J351" s="8"/>
    </row>
    <row r="352" spans="3:10" ht="15" customHeight="1">
      <c r="C352" s="27"/>
      <c r="D352" s="2"/>
      <c r="E352" s="15"/>
      <c r="F352" s="17"/>
      <c r="G352" s="20"/>
      <c r="H352" s="5"/>
      <c r="I352" s="33"/>
      <c r="J352" s="8"/>
    </row>
    <row r="353" spans="3:10" ht="15" customHeight="1">
      <c r="C353" s="27"/>
      <c r="D353" s="2"/>
      <c r="E353" s="15"/>
      <c r="F353" s="17"/>
      <c r="G353" s="20"/>
      <c r="H353" s="5"/>
      <c r="I353" s="33"/>
      <c r="J353" s="8"/>
    </row>
    <row r="354" spans="3:10" ht="15" customHeight="1">
      <c r="C354" s="27"/>
      <c r="D354" s="1"/>
      <c r="E354" s="15"/>
      <c r="F354" s="17"/>
      <c r="G354" s="20"/>
      <c r="H354" s="5"/>
      <c r="I354" s="33"/>
      <c r="J354" s="8"/>
    </row>
    <row r="355" spans="3:10" ht="15" customHeight="1">
      <c r="C355" s="27"/>
      <c r="D355" s="1"/>
      <c r="E355" s="15"/>
      <c r="F355" s="17"/>
      <c r="G355" s="20"/>
      <c r="H355" s="5"/>
      <c r="I355" s="33"/>
      <c r="J355" s="8"/>
    </row>
    <row r="356" spans="3:10" ht="15" customHeight="1">
      <c r="C356" s="27"/>
      <c r="D356" s="2"/>
      <c r="E356" s="15"/>
      <c r="F356" s="17"/>
      <c r="G356" s="20"/>
      <c r="H356" s="5"/>
      <c r="I356" s="33"/>
      <c r="J356" s="8"/>
    </row>
    <row r="357" spans="3:10" ht="15" customHeight="1">
      <c r="C357" s="27"/>
      <c r="D357" s="1"/>
      <c r="E357" s="15"/>
      <c r="F357" s="17"/>
      <c r="G357" s="20"/>
      <c r="H357" s="5"/>
      <c r="I357" s="33"/>
      <c r="J357" s="8"/>
    </row>
    <row r="358" spans="3:10" ht="15" customHeight="1">
      <c r="C358" s="27"/>
      <c r="D358" s="1"/>
      <c r="E358" s="15"/>
      <c r="F358" s="17"/>
      <c r="G358" s="20"/>
      <c r="H358" s="5"/>
      <c r="I358" s="33"/>
      <c r="J358" s="8"/>
    </row>
    <row r="359" spans="3:10" ht="15" customHeight="1">
      <c r="C359" s="27"/>
      <c r="D359" s="1"/>
      <c r="E359" s="15"/>
      <c r="F359" s="17"/>
      <c r="G359" s="20"/>
      <c r="H359" s="5"/>
      <c r="I359" s="33"/>
      <c r="J359" s="8"/>
    </row>
    <row r="360" spans="3:10" s="4" customFormat="1" ht="15" customHeight="1">
      <c r="C360" s="27"/>
      <c r="D360" s="1"/>
      <c r="E360" s="15"/>
      <c r="F360" s="17"/>
      <c r="G360" s="20"/>
      <c r="H360" s="5"/>
      <c r="I360" s="33"/>
      <c r="J360" s="8"/>
    </row>
    <row r="361" spans="3:10" ht="15" customHeight="1">
      <c r="C361" s="27"/>
      <c r="D361" s="1"/>
      <c r="E361" s="15"/>
      <c r="F361" s="17"/>
      <c r="G361" s="20"/>
      <c r="H361" s="5"/>
      <c r="I361" s="33"/>
      <c r="J361" s="8"/>
    </row>
    <row r="362" spans="3:10" ht="15" customHeight="1">
      <c r="C362" s="27"/>
      <c r="D362" s="1"/>
      <c r="E362" s="15"/>
      <c r="F362" s="17"/>
      <c r="G362" s="20"/>
      <c r="H362" s="5"/>
      <c r="I362" s="33"/>
      <c r="J362" s="8"/>
    </row>
    <row r="363" spans="3:10" ht="15" customHeight="1">
      <c r="C363" s="27"/>
      <c r="D363" s="1"/>
      <c r="E363" s="15"/>
      <c r="F363" s="17"/>
      <c r="G363" s="20"/>
      <c r="H363" s="5"/>
      <c r="I363" s="33"/>
      <c r="J363" s="8"/>
    </row>
    <row r="364" spans="3:10" ht="15" customHeight="1">
      <c r="C364" s="27"/>
      <c r="D364" s="1"/>
      <c r="E364" s="15"/>
      <c r="F364" s="17"/>
      <c r="G364" s="20"/>
      <c r="H364" s="5"/>
      <c r="I364" s="33"/>
      <c r="J364" s="8"/>
    </row>
    <row r="365" spans="3:10" ht="15" customHeight="1">
      <c r="C365" s="27"/>
      <c r="D365" s="2"/>
      <c r="E365" s="15"/>
      <c r="F365" s="17"/>
      <c r="G365" s="20"/>
      <c r="H365" s="5"/>
      <c r="I365" s="33"/>
      <c r="J365" s="8"/>
    </row>
    <row r="366" spans="3:10" ht="15" customHeight="1">
      <c r="C366" s="26"/>
      <c r="D366" s="2"/>
      <c r="E366" s="15"/>
      <c r="F366" s="17"/>
      <c r="G366" s="20"/>
      <c r="H366" s="5"/>
      <c r="I366" s="33"/>
      <c r="J366" s="8"/>
    </row>
    <row r="367" spans="3:10" ht="15" customHeight="1">
      <c r="C367" s="26"/>
      <c r="D367" s="2"/>
      <c r="E367" s="15"/>
      <c r="F367" s="17"/>
      <c r="G367" s="20"/>
      <c r="H367" s="5"/>
      <c r="I367" s="33"/>
      <c r="J367" s="8"/>
    </row>
    <row r="368" spans="3:10" ht="15" customHeight="1">
      <c r="C368" s="6"/>
      <c r="D368" s="7"/>
      <c r="E368" s="16"/>
      <c r="F368" s="9"/>
      <c r="G368" s="21"/>
      <c r="H368" s="10"/>
      <c r="I368" s="34"/>
      <c r="J368" s="8"/>
    </row>
    <row r="369" spans="3:10" ht="15" customHeight="1">
      <c r="C369" s="6"/>
      <c r="D369" s="7"/>
      <c r="E369" s="16"/>
      <c r="F369" s="9"/>
      <c r="G369" s="21"/>
      <c r="H369" s="10"/>
      <c r="I369" s="34"/>
      <c r="J369" s="8"/>
    </row>
    <row r="370" spans="3:10" ht="15" customHeight="1">
      <c r="C370" s="6"/>
      <c r="D370" s="7"/>
      <c r="E370" s="16"/>
      <c r="F370" s="9"/>
      <c r="G370" s="21"/>
      <c r="H370" s="10"/>
      <c r="I370" s="34"/>
      <c r="J370" s="10"/>
    </row>
    <row r="371" spans="3:10" ht="15" customHeight="1">
      <c r="C371" s="6"/>
      <c r="D371" s="7"/>
      <c r="E371" s="16"/>
      <c r="F371" s="9"/>
      <c r="G371" s="21"/>
      <c r="H371" s="10"/>
      <c r="I371" s="34"/>
      <c r="J371" s="8"/>
    </row>
    <row r="372" spans="3:10" ht="15" customHeight="1">
      <c r="C372" s="6"/>
      <c r="D372" s="7"/>
      <c r="E372" s="16"/>
      <c r="F372" s="9"/>
      <c r="G372" s="21"/>
      <c r="H372" s="10"/>
      <c r="I372" s="34"/>
      <c r="J372" s="8"/>
    </row>
    <row r="373" spans="3:10" ht="15" customHeight="1">
      <c r="C373" s="6"/>
      <c r="D373" s="11"/>
      <c r="E373" s="16"/>
      <c r="F373" s="9"/>
      <c r="G373" s="21"/>
      <c r="H373" s="10"/>
      <c r="I373" s="34"/>
      <c r="J373" s="8"/>
    </row>
    <row r="374" spans="3:10" ht="15" customHeight="1">
      <c r="C374" s="6"/>
      <c r="D374" s="11"/>
      <c r="E374" s="16"/>
      <c r="F374" s="9"/>
      <c r="G374" s="21"/>
      <c r="H374" s="10"/>
      <c r="I374" s="34"/>
      <c r="J374" s="8"/>
    </row>
    <row r="375" spans="3:10" ht="15" customHeight="1">
      <c r="C375" s="6"/>
      <c r="D375" s="7"/>
      <c r="E375" s="16"/>
      <c r="F375" s="9"/>
      <c r="G375" s="21"/>
      <c r="H375" s="10"/>
      <c r="I375" s="34"/>
      <c r="J375" s="8"/>
    </row>
    <row r="376" spans="3:10" ht="15" customHeight="1">
      <c r="C376" s="6"/>
      <c r="D376" s="11"/>
      <c r="E376" s="16"/>
      <c r="F376" s="9"/>
      <c r="G376" s="21"/>
      <c r="H376" s="10"/>
      <c r="I376" s="34"/>
      <c r="J376" s="8"/>
    </row>
    <row r="377" spans="3:10" ht="15" customHeight="1">
      <c r="C377" s="6"/>
      <c r="D377" s="7"/>
      <c r="E377" s="16"/>
      <c r="F377" s="9"/>
      <c r="G377" s="21"/>
      <c r="H377" s="10"/>
      <c r="I377" s="34"/>
      <c r="J377" s="8"/>
    </row>
    <row r="378" spans="3:10" ht="15" customHeight="1">
      <c r="C378" s="6"/>
      <c r="D378" s="7"/>
      <c r="E378" s="16"/>
      <c r="F378" s="9"/>
      <c r="G378" s="21"/>
      <c r="H378" s="10"/>
      <c r="I378" s="34"/>
      <c r="J378" s="8"/>
    </row>
    <row r="379" spans="3:10" ht="15" customHeight="1">
      <c r="C379" s="6"/>
      <c r="D379" s="11"/>
      <c r="E379" s="16"/>
      <c r="F379" s="9"/>
      <c r="G379" s="21"/>
      <c r="H379" s="10"/>
      <c r="I379" s="34"/>
      <c r="J379" s="8"/>
    </row>
    <row r="380" spans="3:10" ht="15" customHeight="1">
      <c r="C380" s="6"/>
      <c r="D380" s="7"/>
      <c r="E380" s="16"/>
      <c r="F380" s="9"/>
      <c r="G380" s="21"/>
      <c r="H380" s="10"/>
      <c r="I380" s="34"/>
      <c r="J380" s="8"/>
    </row>
    <row r="381" spans="3:10" ht="15" customHeight="1">
      <c r="C381" s="6"/>
      <c r="D381" s="7"/>
      <c r="E381" s="16"/>
      <c r="F381" s="9"/>
      <c r="G381" s="21"/>
      <c r="H381" s="10"/>
      <c r="I381" s="34"/>
      <c r="J381" s="8"/>
    </row>
    <row r="382" spans="3:10" ht="15" customHeight="1">
      <c r="C382" s="6"/>
      <c r="D382" s="7"/>
      <c r="E382" s="16"/>
      <c r="F382" s="9"/>
      <c r="G382" s="21"/>
      <c r="H382" s="10"/>
      <c r="I382" s="34"/>
      <c r="J382" s="8"/>
    </row>
    <row r="383" spans="3:10" ht="15" customHeight="1">
      <c r="C383" s="6"/>
      <c r="D383" s="7"/>
      <c r="E383" s="16"/>
      <c r="F383" s="9"/>
      <c r="G383" s="21"/>
      <c r="H383" s="10"/>
      <c r="I383" s="34"/>
      <c r="J383" s="8"/>
    </row>
    <row r="384" spans="3:10" ht="15" customHeight="1">
      <c r="C384" s="6"/>
      <c r="D384" s="11"/>
      <c r="E384" s="16"/>
      <c r="F384" s="9"/>
      <c r="G384" s="21"/>
      <c r="H384" s="10"/>
      <c r="I384" s="34"/>
      <c r="J384" s="8"/>
    </row>
    <row r="385" spans="3:10" ht="15" customHeight="1">
      <c r="C385" s="6"/>
      <c r="D385" s="11"/>
      <c r="E385" s="16"/>
      <c r="F385" s="9"/>
      <c r="G385" s="21"/>
      <c r="H385" s="10"/>
      <c r="I385" s="34"/>
      <c r="J385" s="8"/>
    </row>
    <row r="386" spans="3:10" ht="15" customHeight="1">
      <c r="C386" s="6"/>
      <c r="D386" s="7"/>
      <c r="E386" s="16"/>
      <c r="F386" s="9"/>
      <c r="G386" s="21"/>
      <c r="H386" s="10"/>
      <c r="I386" s="34"/>
      <c r="J386" s="8"/>
    </row>
    <row r="387" spans="3:10" ht="15" customHeight="1">
      <c r="C387" s="6"/>
      <c r="D387" s="11"/>
      <c r="E387" s="16"/>
      <c r="F387" s="9"/>
      <c r="G387" s="21"/>
      <c r="H387" s="10"/>
      <c r="I387" s="34"/>
      <c r="J387" s="8"/>
    </row>
    <row r="388" spans="3:10" ht="15" customHeight="1">
      <c r="C388" s="6"/>
      <c r="D388" s="7"/>
      <c r="E388" s="16"/>
      <c r="F388" s="9"/>
      <c r="G388" s="21"/>
      <c r="H388" s="10"/>
      <c r="I388" s="34"/>
      <c r="J388" s="8"/>
    </row>
    <row r="389" spans="3:10" ht="15" customHeight="1">
      <c r="C389" s="6"/>
      <c r="D389" s="7"/>
      <c r="E389" s="16"/>
      <c r="F389" s="9"/>
      <c r="G389" s="21"/>
      <c r="H389" s="10"/>
      <c r="I389" s="34"/>
      <c r="J389" s="8"/>
    </row>
    <row r="390" spans="3:10" ht="15" customHeight="1">
      <c r="C390" s="6"/>
      <c r="D390" s="7"/>
      <c r="E390" s="16"/>
      <c r="F390" s="9"/>
      <c r="G390" s="21"/>
      <c r="H390" s="10"/>
      <c r="I390" s="34"/>
      <c r="J390" s="8"/>
    </row>
    <row r="391" spans="3:10" ht="15" customHeight="1">
      <c r="C391" s="6"/>
      <c r="D391" s="11"/>
      <c r="E391" s="16"/>
      <c r="F391" s="9"/>
      <c r="G391" s="21"/>
      <c r="H391" s="10"/>
      <c r="I391" s="34"/>
      <c r="J391" s="8"/>
    </row>
    <row r="392" spans="3:10" ht="15" customHeight="1">
      <c r="C392" s="6"/>
      <c r="D392" s="7"/>
      <c r="E392" s="16"/>
      <c r="F392" s="9"/>
      <c r="G392" s="21"/>
      <c r="H392" s="10"/>
      <c r="I392" s="34"/>
      <c r="J392" s="8"/>
    </row>
    <row r="393" spans="3:10" ht="15" customHeight="1">
      <c r="C393" s="6"/>
      <c r="D393" s="7"/>
      <c r="E393" s="16"/>
      <c r="F393" s="9"/>
      <c r="G393" s="21"/>
      <c r="H393" s="10"/>
      <c r="I393" s="34"/>
      <c r="J393" s="8"/>
    </row>
    <row r="394" spans="3:10" ht="15" customHeight="1">
      <c r="C394" s="6"/>
      <c r="D394" s="7"/>
      <c r="E394" s="16"/>
      <c r="F394" s="9"/>
      <c r="G394" s="21"/>
      <c r="H394" s="10"/>
      <c r="I394" s="34"/>
      <c r="J394" s="8"/>
    </row>
    <row r="395" spans="3:10" ht="15" customHeight="1">
      <c r="C395" s="6"/>
      <c r="D395" s="7"/>
      <c r="E395" s="16"/>
      <c r="F395" s="9"/>
      <c r="G395" s="21"/>
      <c r="H395" s="10"/>
      <c r="I395" s="34"/>
      <c r="J395" s="8"/>
    </row>
    <row r="396" spans="3:10" ht="15" customHeight="1">
      <c r="C396" s="6"/>
      <c r="D396" s="7"/>
      <c r="E396" s="16"/>
      <c r="F396" s="9"/>
      <c r="G396" s="21"/>
      <c r="H396" s="10"/>
      <c r="I396" s="34"/>
      <c r="J396" s="8"/>
    </row>
    <row r="397" spans="3:10" ht="15" customHeight="1">
      <c r="C397" s="6"/>
      <c r="D397" s="11"/>
      <c r="E397" s="16"/>
      <c r="F397" s="9"/>
      <c r="G397" s="21"/>
      <c r="H397" s="10"/>
      <c r="I397" s="34"/>
      <c r="J397" s="8"/>
    </row>
    <row r="398" spans="3:10" ht="15" customHeight="1">
      <c r="C398" s="6"/>
      <c r="D398" s="7"/>
      <c r="E398" s="16"/>
      <c r="F398" s="9"/>
      <c r="G398" s="21"/>
      <c r="H398" s="10"/>
      <c r="I398" s="34"/>
      <c r="J398" s="8"/>
    </row>
    <row r="399" spans="3:10" ht="15" customHeight="1">
      <c r="C399" s="6"/>
      <c r="D399" s="7"/>
      <c r="E399" s="16"/>
      <c r="F399" s="9"/>
      <c r="G399" s="21"/>
      <c r="H399" s="10"/>
      <c r="I399" s="34"/>
      <c r="J399" s="8"/>
    </row>
    <row r="400" spans="3:10" ht="15" customHeight="1">
      <c r="C400" s="6"/>
      <c r="D400" s="7"/>
      <c r="E400" s="16"/>
      <c r="F400" s="9"/>
      <c r="G400" s="21"/>
      <c r="H400" s="10"/>
      <c r="I400" s="34"/>
      <c r="J400" s="8"/>
    </row>
    <row r="401" spans="3:10" ht="15" customHeight="1">
      <c r="C401" s="6"/>
      <c r="D401" s="7"/>
      <c r="E401" s="16"/>
      <c r="F401" s="9"/>
      <c r="G401" s="21"/>
      <c r="H401" s="10"/>
      <c r="I401" s="34"/>
      <c r="J401" s="8"/>
    </row>
    <row r="402" spans="3:10" ht="15" customHeight="1">
      <c r="C402" s="6"/>
      <c r="D402" s="7"/>
      <c r="E402" s="16"/>
      <c r="F402" s="9"/>
      <c r="G402" s="21"/>
      <c r="H402" s="10"/>
      <c r="I402" s="34"/>
      <c r="J402" s="8"/>
    </row>
    <row r="403" spans="3:10" ht="15" customHeight="1">
      <c r="C403" s="6"/>
      <c r="D403" s="7"/>
      <c r="E403" s="16"/>
      <c r="F403" s="9"/>
      <c r="G403" s="21"/>
      <c r="H403" s="10"/>
      <c r="I403" s="34"/>
      <c r="J403" s="8"/>
    </row>
    <row r="404" spans="3:10" ht="15" customHeight="1">
      <c r="C404" s="8"/>
      <c r="D404" s="11"/>
      <c r="E404" s="16"/>
      <c r="F404" s="9"/>
      <c r="G404" s="21"/>
      <c r="H404" s="10"/>
      <c r="I404" s="34"/>
      <c r="J404" s="8"/>
    </row>
    <row r="405" spans="3:10" ht="15" customHeight="1">
      <c r="C405" s="12"/>
      <c r="D405" s="7"/>
      <c r="E405" s="18"/>
      <c r="F405" s="13"/>
      <c r="G405" s="22"/>
      <c r="H405" s="14"/>
      <c r="I405" s="35"/>
      <c r="J405" s="12"/>
    </row>
    <row r="406" spans="3:10" ht="15" customHeight="1">
      <c r="C406" s="12"/>
      <c r="D406" s="7"/>
      <c r="E406" s="18"/>
      <c r="F406" s="13"/>
      <c r="G406" s="22"/>
      <c r="H406" s="14"/>
      <c r="I406" s="35"/>
      <c r="J406" s="12"/>
    </row>
    <row r="407" spans="3:10" ht="15" customHeight="1">
      <c r="C407" s="12"/>
      <c r="D407" s="7"/>
      <c r="E407" s="18"/>
      <c r="F407" s="13"/>
      <c r="G407" s="22"/>
      <c r="H407" s="14"/>
      <c r="I407" s="35"/>
      <c r="J407" s="12"/>
    </row>
    <row r="408" spans="3:10" ht="15" customHeight="1">
      <c r="C408" s="12"/>
      <c r="D408" s="7"/>
      <c r="E408" s="18"/>
      <c r="F408" s="13"/>
      <c r="G408" s="22"/>
      <c r="H408" s="14"/>
      <c r="I408" s="35"/>
      <c r="J408" s="12"/>
    </row>
    <row r="409" spans="3:10" ht="15" customHeight="1">
      <c r="C409" s="12"/>
      <c r="D409" s="7"/>
      <c r="E409" s="18"/>
      <c r="F409" s="13"/>
      <c r="G409" s="22"/>
      <c r="H409" s="14"/>
      <c r="I409" s="35"/>
      <c r="J409" s="12"/>
    </row>
    <row r="410" spans="3:10" ht="15" customHeight="1">
      <c r="C410" s="12"/>
      <c r="D410" s="7"/>
      <c r="E410" s="18"/>
      <c r="F410" s="13"/>
      <c r="G410" s="22"/>
      <c r="H410" s="14"/>
      <c r="I410" s="35"/>
      <c r="J410" s="12"/>
    </row>
    <row r="411" spans="3:10" ht="15" customHeight="1">
      <c r="C411" s="12"/>
      <c r="D411" s="7"/>
      <c r="E411" s="18"/>
      <c r="F411" s="13"/>
      <c r="G411" s="22"/>
      <c r="H411" s="14"/>
      <c r="I411" s="35"/>
      <c r="J411" s="12"/>
    </row>
    <row r="412" spans="3:10" ht="15" customHeight="1">
      <c r="C412" s="12"/>
      <c r="D412" s="7"/>
      <c r="E412" s="18"/>
      <c r="F412" s="13"/>
      <c r="G412" s="22"/>
      <c r="H412" s="14"/>
      <c r="I412" s="35"/>
      <c r="J412" s="12"/>
    </row>
    <row r="413" spans="3:10" ht="15" customHeight="1">
      <c r="C413" s="12"/>
      <c r="D413" s="7"/>
      <c r="E413" s="18"/>
      <c r="F413" s="13"/>
      <c r="G413" s="22"/>
      <c r="H413" s="14"/>
      <c r="I413" s="35"/>
      <c r="J413" s="12"/>
    </row>
    <row r="414" spans="3:10" ht="15" customHeight="1">
      <c r="C414" s="12"/>
      <c r="D414" s="7"/>
      <c r="E414" s="18"/>
      <c r="F414" s="13"/>
      <c r="G414" s="22"/>
      <c r="H414" s="14"/>
      <c r="I414" s="35"/>
      <c r="J414" s="12"/>
    </row>
    <row r="415" spans="3:10" ht="15" customHeight="1">
      <c r="C415" s="12"/>
      <c r="D415" s="7"/>
      <c r="E415" s="18"/>
      <c r="F415" s="13"/>
      <c r="G415" s="22"/>
      <c r="H415" s="14"/>
      <c r="I415" s="35"/>
      <c r="J415" s="12"/>
    </row>
    <row r="416" spans="3:10" ht="15" customHeight="1">
      <c r="C416" s="12"/>
      <c r="D416" s="7"/>
      <c r="E416" s="18"/>
      <c r="F416" s="13"/>
      <c r="G416" s="22"/>
      <c r="H416" s="14"/>
      <c r="I416" s="35"/>
      <c r="J416" s="12"/>
    </row>
    <row r="417" spans="3:10" ht="15" customHeight="1">
      <c r="C417" s="12"/>
      <c r="D417" s="7"/>
      <c r="E417" s="18"/>
      <c r="F417" s="13"/>
      <c r="G417" s="22"/>
      <c r="H417" s="14"/>
      <c r="I417" s="35"/>
      <c r="J417" s="12"/>
    </row>
    <row r="418" spans="3:10" ht="15" customHeight="1">
      <c r="C418" s="12"/>
      <c r="D418" s="7"/>
      <c r="E418" s="18"/>
      <c r="F418" s="13"/>
      <c r="G418" s="22"/>
      <c r="H418" s="14"/>
      <c r="I418" s="35"/>
      <c r="J418" s="12"/>
    </row>
    <row r="419" spans="3:10" ht="15" customHeight="1">
      <c r="C419" s="12"/>
      <c r="D419" s="7"/>
      <c r="E419" s="18"/>
      <c r="F419" s="13"/>
      <c r="G419" s="22"/>
      <c r="H419" s="14"/>
      <c r="I419" s="35"/>
      <c r="J419" s="12"/>
    </row>
    <row r="420" spans="3:10" ht="15" customHeight="1">
      <c r="C420" s="12"/>
      <c r="D420" s="7"/>
      <c r="E420" s="18"/>
      <c r="F420" s="13"/>
      <c r="G420" s="22"/>
      <c r="H420" s="14"/>
      <c r="I420" s="35"/>
      <c r="J420" s="12"/>
    </row>
    <row r="421" ht="15" customHeight="1"/>
    <row r="424" ht="15">
      <c r="J424" s="24"/>
    </row>
  </sheetData>
  <sheetProtection/>
  <autoFilter ref="A1:I163"/>
  <mergeCells count="17">
    <mergeCell ref="J68:J72"/>
    <mergeCell ref="J74:J78"/>
    <mergeCell ref="J79:J82"/>
    <mergeCell ref="J83:J85"/>
    <mergeCell ref="J86:J91"/>
    <mergeCell ref="J92:J94"/>
    <mergeCell ref="J41:J44"/>
    <mergeCell ref="J45:J47"/>
    <mergeCell ref="J48:J54"/>
    <mergeCell ref="J55:J58"/>
    <mergeCell ref="J59:J62"/>
    <mergeCell ref="J63:J67"/>
    <mergeCell ref="J2:J3"/>
    <mergeCell ref="J4:J5"/>
    <mergeCell ref="J6:J27"/>
    <mergeCell ref="J28:J37"/>
    <mergeCell ref="J38:J39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2019-06-18T10:58:47Z</cp:lastPrinted>
  <dcterms:created xsi:type="dcterms:W3CDTF">2018-07-27T02:03:12Z</dcterms:created>
  <dcterms:modified xsi:type="dcterms:W3CDTF">2019-08-09T11:16:26Z</dcterms:modified>
  <cp:category/>
  <cp:version/>
  <cp:contentType/>
  <cp:contentStatus/>
</cp:coreProperties>
</file>