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6608" windowHeight="9432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<sst xmlns="http://schemas.openxmlformats.org/spreadsheetml/2006/main" count="485" uniqueCount="427">
  <si>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</si>
  <si>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</si>
  <si>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</si>
  <si>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</si>
  <si>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</si>
  <si>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</si>
  <si>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</si>
  <si>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</si>
  <si>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</si>
  <si>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</si>
  <si>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</si>
  <si>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</si>
  <si>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</si>
  <si>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</si>
  <si>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</si>
  <si>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</si>
  <si>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</si>
  <si>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</si>
  <si>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</si>
  <si>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</si>
  <si>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</si>
  <si>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</si>
  <si>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</si>
  <si>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</si>
  <si>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</si>
  <si>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</si>
  <si>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</si>
  <si>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</si>
  <si>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</si>
  <si>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</si>
  <si>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</si>
  <si>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</si>
  <si>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</si>
  <si>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</si>
  <si>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</si>
  <si>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</si>
  <si>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</si>
  <si>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</si>
  <si>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</si>
  <si>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</si>
  <si>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</si>
  <si>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</si>
  <si>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</si>
  <si>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</si>
  <si>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</si>
  <si>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</si>
  <si>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</si>
  <si>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</si>
  <si>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</si>
  <si>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</si>
  <si>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</si>
  <si>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</si>
  <si>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</si>
  <si>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</si>
  <si>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</si>
  <si>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</si>
  <si>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</si>
  <si>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</si>
  <si>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</si>
  <si>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</si>
  <si>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</si>
  <si>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</si>
  <si>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</si>
  <si>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</si>
  <si>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</si>
  <si>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</si>
  <si>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</si>
  <si>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</si>
  <si>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</si>
  <si>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</si>
  <si>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</si>
  <si>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</si>
  <si>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</si>
  <si>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</si>
  <si>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</si>
  <si>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</si>
  <si>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</si>
  <si>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</si>
  <si>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</si>
  <si>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</si>
  <si>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</si>
  <si>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</si>
  <si>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</si>
  <si>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</si>
  <si>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</si>
  <si>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</si>
  <si>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</si>
  <si>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</si>
  <si>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</si>
  <si>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</si>
  <si>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</si>
  <si>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</si>
  <si>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</si>
  <si>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</si>
  <si>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</si>
  <si>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</si>
  <si>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</si>
  <si>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</si>
  <si>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</si>
  <si>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</si>
  <si>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</si>
  <si>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</si>
  <si>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</si>
  <si>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</si>
  <si>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</si>
  <si>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</si>
  <si>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</si>
  <si>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</si>
  <si>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</si>
  <si>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</si>
  <si>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</si>
  <si>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</si>
  <si>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</si>
  <si>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</si>
  <si>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</si>
  <si>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</si>
  <si>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</si>
  <si>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</si>
  <si>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</si>
  <si>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</si>
  <si>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</si>
  <si>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</si>
  <si>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</si>
  <si>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</si>
  <si>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</si>
  <si>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</si>
  <si>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</si>
  <si>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</si>
  <si>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</si>
  <si>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</si>
  <si>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</si>
  <si>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</si>
  <si>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</si>
  <si>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</si>
  <si>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</si>
  <si>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</si>
  <si>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</si>
  <si>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</si>
  <si>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</si>
  <si>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</si>
  <si>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</si>
  <si>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</si>
  <si>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</si>
  <si>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</si>
  <si>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</si>
  <si>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</si>
  <si>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</si>
  <si>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</si>
  <si>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</si>
  <si>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</si>
  <si>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</si>
  <si>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</si>
  <si>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</si>
  <si>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</si>
  <si>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</si>
  <si>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</si>
  <si>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</si>
  <si>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</si>
  <si>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</si>
  <si>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</si>
  <si>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</si>
  <si>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</si>
  <si>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</si>
  <si>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</si>
  <si>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</si>
  <si>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</si>
  <si>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</si>
  <si>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</si>
  <si>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</si>
  <si>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</si>
  <si>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</si>
  <si>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</si>
  <si>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</si>
  <si>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</si>
  <si>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</si>
  <si>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</si>
  <si>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</si>
  <si>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</si>
  <si>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</si>
  <si>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</si>
  <si>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</si>
  <si>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</si>
  <si>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</si>
  <si>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</si>
  <si>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</si>
  <si>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</si>
  <si>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</si>
  <si>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</si>
  <si>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</si>
  <si>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</si>
  <si>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</si>
  <si>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</si>
  <si>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</si>
  <si>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</si>
  <si>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</si>
  <si>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</si>
  <si>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</si>
  <si>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</si>
  <si>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</si>
  <si>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</si>
  <si>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</si>
  <si>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</si>
  <si>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</si>
  <si>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</si>
  <si>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</si>
  <si>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</si>
  <si>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</si>
  <si>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</si>
  <si>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</si>
  <si>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</si>
  <si>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</si>
  <si>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</si>
  <si>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</si>
  <si>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</si>
  <si>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</si>
  <si>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</si>
  <si>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</si>
  <si>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</si>
  <si>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</si>
  <si>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</si>
  <si>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</si>
  <si>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</si>
  <si>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</si>
  <si>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</si>
  <si>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</si>
  <si>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</si>
  <si>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</si>
  <si>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</si>
  <si>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</si>
  <si>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</si>
  <si>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</si>
  <si>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</si>
  <si>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</si>
  <si>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</si>
  <si>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</si>
  <si>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</si>
  <si>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</si>
  <si>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</si>
  <si>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</si>
  <si>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</si>
  <si>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</si>
  <si>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</si>
  <si>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</si>
  <si>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</si>
  <si>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</si>
  <si>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</si>
  <si>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</si>
  <si>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</si>
  <si>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</si>
  <si>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</si>
  <si>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</si>
  <si>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</si>
  <si>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</si>
  <si>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</si>
  <si>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</si>
  <si>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</si>
  <si>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</si>
  <si>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</si>
  <si>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</si>
  <si>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</si>
  <si>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</si>
  <si>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</si>
  <si>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</si>
  <si>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</si>
  <si>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</si>
  <si>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</si>
  <si>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</si>
  <si>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</si>
  <si>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</si>
  <si>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</si>
  <si>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</si>
  <si>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</si>
  <si>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</si>
  <si>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</si>
  <si>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</si>
  <si>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</si>
  <si>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</si>
  <si>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</si>
  <si>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</si>
  <si>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</si>
  <si>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</si>
  <si>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</si>
  <si>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</si>
  <si>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</si>
  <si>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</si>
  <si>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</si>
  <si>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</si>
  <si>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</si>
  <si>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</si>
  <si>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</si>
  <si>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</si>
  <si>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</si>
  <si>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</si>
  <si>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</si>
  <si>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</si>
  <si>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</si>
  <si>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</si>
  <si>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</si>
  <si>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</si>
  <si>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</si>
  <si>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</si>
  <si>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</si>
  <si>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</si>
  <si>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</si>
  <si>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</si>
  <si>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</si>
  <si>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</si>
  <si>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</si>
  <si>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</si>
  <si>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</si>
  <si>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</si>
  <si>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</si>
  <si>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</si>
  <si>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</si>
  <si>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</si>
  <si>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</si>
  <si>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</si>
  <si>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</si>
  <si>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</si>
  <si>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</si>
  <si>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</si>
  <si>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</si>
  <si>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</si>
  <si>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</si>
  <si>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</si>
  <si>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</si>
  <si>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</si>
  <si>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</si>
  <si>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</si>
  <si>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</si>
  <si>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</si>
  <si>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</si>
  <si>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</si>
  <si>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</si>
  <si>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</si>
  <si>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</si>
  <si>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</si>
  <si>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</si>
  <si>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</si>
  <si>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</si>
  <si>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</si>
  <si>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</si>
  <si>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</si>
  <si>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</si>
  <si>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</si>
  <si>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</si>
  <si>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</si>
  <si>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</si>
  <si>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</si>
  <si>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</si>
  <si>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</si>
  <si>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</si>
  <si>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</si>
  <si>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</si>
  <si>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</si>
  <si>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</si>
  <si>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</si>
  <si>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</si>
  <si>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</si>
  <si>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</si>
  <si>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</si>
  <si>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</si>
  <si>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</si>
  <si>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</si>
  <si>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</si>
  <si>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</si>
  <si>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</si>
  <si>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</si>
  <si>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</si>
  <si>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</si>
  <si>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</si>
  <si>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</si>
  <si>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</si>
  <si>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</si>
  <si>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</si>
  <si>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</si>
  <si>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</si>
  <si>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</si>
  <si>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</si>
  <si>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</si>
  <si>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</si>
  <si>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</si>
  <si>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</si>
  <si>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</si>
  <si>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</si>
  <si>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</si>
  <si>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</si>
  <si>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</si>
  <si>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</si>
  <si>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</si>
  <si>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</si>
  <si>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</si>
  <si>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</si>
  <si>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</si>
  <si>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</si>
  <si>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</si>
  <si>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</si>
  <si>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</si>
  <si>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</si>
  <si>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88-67-90</t>
  </si>
  <si>
    <t xml:space="preserve">krbishka Аня </t>
  </si>
  <si>
    <t>80-65-85</t>
  </si>
  <si>
    <t>89-67-97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</si>
  <si>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</si>
  <si>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</si>
  <si>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</si>
  <si>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</si>
  <si>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</si>
  <si>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 xml:space="preserve">ЛиССа Юля </t>
  </si>
  <si>
    <t>84-63-86</t>
  </si>
  <si>
    <t xml:space="preserve"> занятия дома спортом, банки (постараюсь),  попозже бассеин и еще попозже фитнесс.</t>
  </si>
  <si>
    <t>вес на 31.01</t>
  </si>
  <si>
    <t>вес на 7,02</t>
  </si>
  <si>
    <t>вес на 14,02</t>
  </si>
  <si>
    <t>93-73-97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</si>
  <si>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</si>
  <si>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</si>
  <si>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</si>
  <si>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</si>
  <si>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</si>
  <si>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</si>
  <si>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</si>
  <si>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</si>
  <si>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</si>
  <si>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</si>
  <si>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
90Х65Х97 
</t>
  </si>
  <si>
    <t xml:space="preserve">114-106-114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</si>
</sst>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5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2" borderId="7" applyNumberFormat="0" applyAlignment="0" applyProtection="0"/>
    <xf numFmtId="0" fontId="1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8" borderId="0" xfId="0" applyFont="1" applyFill="1" applyAlignment="1">
      <alignment wrapText="1"/>
    </xf>
    <xf numFmtId="0" fontId="0" fillId="29" borderId="10" xfId="0" applyFill="1" applyBorder="1" applyAlignment="1">
      <alignment horizontal="center" wrapText="1"/>
    </xf>
    <xf numFmtId="0" fontId="0" fillId="29" borderId="10" xfId="0" applyFill="1" applyBorder="1" applyAlignment="1">
      <alignment/>
    </xf>
    <xf numFmtId="0" fontId="12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0" fillId="29" borderId="10" xfId="0" applyFill="1" applyBorder="1" applyAlignment="1">
      <alignment wrapText="1"/>
    </xf>
    <xf numFmtId="0" fontId="8" fillId="30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16" fontId="47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167" fontId="0" fillId="30" borderId="10" xfId="0" applyNumberFormat="1" applyFill="1" applyBorder="1" applyAlignment="1">
      <alignment horizontal="center"/>
    </xf>
    <xf numFmtId="16" fontId="0" fillId="31" borderId="10" xfId="0" applyNumberFormat="1" applyFill="1" applyBorder="1" applyAlignment="1">
      <alignment/>
    </xf>
    <xf numFmtId="0" fontId="0" fillId="31" borderId="17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9" fillId="32" borderId="17" xfId="0" applyFont="1" applyFill="1" applyBorder="1" applyAlignment="1">
      <alignment horizontal="left"/>
    </xf>
    <xf numFmtId="0" fontId="49" fillId="32" borderId="13" xfId="0" applyFont="1" applyFill="1" applyBorder="1" applyAlignment="1">
      <alignment horizontal="left"/>
    </xf>
    <xf numFmtId="0" fontId="49" fillId="32" borderId="18" xfId="0" applyFont="1" applyFill="1" applyBorder="1" applyAlignment="1">
      <alignment horizontal="left"/>
    </xf>
    <xf numFmtId="0" fontId="49" fillId="29" borderId="17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/>
    </xf>
    <xf numFmtId="0" fontId="49" fillId="29" borderId="18" xfId="0" applyFont="1" applyFill="1" applyBorder="1" applyAlignment="1">
      <alignment horizontal="left"/>
    </xf>
    <xf numFmtId="0" fontId="49" fillId="29" borderId="19" xfId="0" applyFont="1" applyFill="1" applyBorder="1" applyAlignment="1">
      <alignment horizontal="left"/>
    </xf>
    <xf numFmtId="0" fontId="49" fillId="29" borderId="20" xfId="0" applyFont="1" applyFill="1" applyBorder="1" applyAlignment="1">
      <alignment horizontal="left"/>
    </xf>
    <xf numFmtId="0" fontId="49" fillId="29" borderId="21" xfId="0" applyFont="1" applyFill="1" applyBorder="1" applyAlignment="1">
      <alignment horizontal="left"/>
    </xf>
    <xf numFmtId="0" fontId="1" fillId="31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100</xdr:row>
      <xdr:rowOff>114300</xdr:rowOff>
    </xdr:from>
    <xdr:to>
      <xdr:col>1</xdr:col>
      <xdr:colOff>180975</xdr:colOff>
      <xdr:row>101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7762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101</xdr:row>
      <xdr:rowOff>0</xdr:rowOff>
    </xdr:from>
    <xdr:to>
      <xdr:col>1</xdr:col>
      <xdr:colOff>371475</xdr:colOff>
      <xdr:row>101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52525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86</xdr:row>
      <xdr:rowOff>142875</xdr:rowOff>
    </xdr:from>
    <xdr:to>
      <xdr:col>2</xdr:col>
      <xdr:colOff>619125</xdr:colOff>
      <xdr:row>94</xdr:row>
      <xdr:rowOff>19050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220200"/>
          <a:ext cx="11430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Z4" sqref="BZ4"/>
    </sheetView>
  </sheetViews>
  <sheetFormatPr defaultColWidth="9.125" defaultRowHeight="12.75"/>
  <cols>
    <col min="1" max="1" width="3.50390625" style="2" customWidth="1"/>
    <col min="2" max="2" width="30.00390625" style="2" bestFit="1" customWidth="1"/>
    <col min="3" max="3" width="11.50390625" style="2" customWidth="1"/>
    <col min="4" max="4" width="7.125" style="2" customWidth="1"/>
    <col min="5" max="5" width="6.50390625" style="2" customWidth="1"/>
    <col min="6" max="13" width="8.50390625" style="2" hidden="1" customWidth="1"/>
    <col min="14" max="14" width="9.375" style="2" hidden="1" customWidth="1"/>
    <col min="15" max="16" width="8.50390625" style="2" hidden="1" customWidth="1"/>
    <col min="17" max="21" width="9.125" style="2" hidden="1" customWidth="1"/>
    <col min="22" max="38" width="10.125" style="2" hidden="1" customWidth="1"/>
    <col min="39" max="39" width="8.50390625" style="2" hidden="1" customWidth="1"/>
    <col min="40" max="40" width="8.00390625" style="2" hidden="1" customWidth="1"/>
    <col min="41" max="42" width="8.50390625" style="2" hidden="1" customWidth="1"/>
    <col min="43" max="44" width="7.625" style="2" hidden="1" customWidth="1"/>
    <col min="45" max="49" width="7.625" style="2" customWidth="1"/>
    <col min="50" max="50" width="6.50390625" style="2" customWidth="1"/>
    <col min="51" max="51" width="12.00390625" style="27" customWidth="1"/>
    <col min="52" max="52" width="10.875" style="27" customWidth="1"/>
    <col min="53" max="53" width="10.625" style="27" customWidth="1"/>
    <col min="54" max="54" width="8.375" style="2" hidden="1" customWidth="1"/>
    <col min="55" max="63" width="8.50390625" style="2" hidden="1" customWidth="1"/>
    <col min="64" max="64" width="8.00390625" style="2" hidden="1" customWidth="1"/>
    <col min="65" max="73" width="8.50390625" style="2" hidden="1" customWidth="1"/>
    <col min="74" max="74" width="9.50390625" style="2" customWidth="1"/>
    <col min="75" max="75" width="1.4921875" style="2" hidden="1" customWidth="1"/>
    <col min="76" max="76" width="0.12890625" style="2" customWidth="1"/>
    <col min="77" max="77" width="18.625" style="2" customWidth="1"/>
    <col min="78" max="78" width="16.00390625" style="2" customWidth="1"/>
    <col min="79" max="89" width="13.625" style="2" hidden="1" customWidth="1"/>
    <col min="90" max="90" width="11.375" style="2" customWidth="1"/>
    <col min="91" max="91" width="12.50390625" style="2" customWidth="1"/>
    <col min="92" max="92" width="23.125" style="2" customWidth="1"/>
    <col min="93" max="16384" width="9.125" style="2" customWidth="1"/>
  </cols>
  <sheetData>
    <row r="1" spans="5:89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Y1" s="25"/>
      <c r="AZ1" s="25"/>
      <c r="BA1" s="25"/>
      <c r="BY1" s="7"/>
      <c r="BZ1" s="8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</row>
    <row r="2" spans="1:92" s="68" customFormat="1" ht="92.25" customHeight="1">
      <c r="A2" s="61"/>
      <c r="B2" s="62" t="s">
        <v>0</v>
      </c>
      <c r="C2" s="63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4" t="s">
        <v>9</v>
      </c>
      <c r="L2" s="6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64" t="s">
        <v>15</v>
      </c>
      <c r="R2" s="64" t="s">
        <v>254</v>
      </c>
      <c r="S2" s="64" t="s">
        <v>263</v>
      </c>
      <c r="T2" s="64" t="s">
        <v>270</v>
      </c>
      <c r="U2" s="64" t="s">
        <v>277</v>
      </c>
      <c r="V2" s="65" t="s">
        <v>285</v>
      </c>
      <c r="W2" s="65" t="s">
        <v>288</v>
      </c>
      <c r="X2" s="65" t="s">
        <v>297</v>
      </c>
      <c r="Y2" s="65" t="s">
        <v>302</v>
      </c>
      <c r="Z2" s="65" t="s">
        <v>305</v>
      </c>
      <c r="AA2" s="65" t="s">
        <v>306</v>
      </c>
      <c r="AB2" s="65" t="s">
        <v>315</v>
      </c>
      <c r="AC2" s="65" t="s">
        <v>316</v>
      </c>
      <c r="AD2" s="65" t="s">
        <v>320</v>
      </c>
      <c r="AE2" s="65" t="s">
        <v>323</v>
      </c>
      <c r="AF2" s="65" t="s">
        <v>327</v>
      </c>
      <c r="AG2" s="65" t="s">
        <v>339</v>
      </c>
      <c r="AH2" s="65" t="s">
        <v>344</v>
      </c>
      <c r="AI2" s="65" t="s">
        <v>349</v>
      </c>
      <c r="AJ2" s="65" t="s">
        <v>350</v>
      </c>
      <c r="AK2" s="65" t="s">
        <v>351</v>
      </c>
      <c r="AL2" s="65" t="s">
        <v>355</v>
      </c>
      <c r="AM2" s="65">
        <v>40504</v>
      </c>
      <c r="AN2" s="65" t="s">
        <v>381</v>
      </c>
      <c r="AO2" s="65" t="s">
        <v>385</v>
      </c>
      <c r="AP2" s="65" t="s">
        <v>386</v>
      </c>
      <c r="AQ2" s="65" t="s">
        <v>387</v>
      </c>
      <c r="AR2" s="65" t="s">
        <v>394</v>
      </c>
      <c r="AS2" s="65" t="s">
        <v>403</v>
      </c>
      <c r="AT2" s="65" t="s">
        <v>411</v>
      </c>
      <c r="AU2" s="65" t="s">
        <v>412</v>
      </c>
      <c r="AV2" s="65" t="s">
        <v>413</v>
      </c>
      <c r="AW2" s="65" t="s">
        <v>422</v>
      </c>
      <c r="AX2" s="64" t="s">
        <v>16</v>
      </c>
      <c r="AY2" s="66" t="s">
        <v>17</v>
      </c>
      <c r="AZ2" s="66" t="s">
        <v>18</v>
      </c>
      <c r="BA2" s="66" t="s">
        <v>19</v>
      </c>
      <c r="BB2" s="64" t="s">
        <v>20</v>
      </c>
      <c r="BC2" s="64"/>
      <c r="BD2" s="64"/>
      <c r="BE2" s="64"/>
      <c r="BF2" s="64"/>
      <c r="BG2" s="64"/>
      <c r="BH2" s="64"/>
      <c r="BI2" s="64"/>
      <c r="BJ2" s="64"/>
      <c r="BK2" s="64"/>
      <c r="BL2" s="64" t="s">
        <v>21</v>
      </c>
      <c r="BM2" s="64" t="s">
        <v>22</v>
      </c>
      <c r="BN2" s="64" t="s">
        <v>23</v>
      </c>
      <c r="BO2" s="64" t="s">
        <v>24</v>
      </c>
      <c r="BP2" s="64" t="s">
        <v>25</v>
      </c>
      <c r="BQ2" s="64" t="s">
        <v>26</v>
      </c>
      <c r="BR2" s="64" t="s">
        <v>27</v>
      </c>
      <c r="BS2" s="64" t="s">
        <v>28</v>
      </c>
      <c r="BT2" s="64" t="s">
        <v>29</v>
      </c>
      <c r="BU2" s="64" t="s">
        <v>30</v>
      </c>
      <c r="BV2" s="64" t="s">
        <v>31</v>
      </c>
      <c r="BW2" s="64" t="s">
        <v>20</v>
      </c>
      <c r="BX2" s="64" t="s">
        <v>32</v>
      </c>
      <c r="BY2" s="64" t="s">
        <v>33</v>
      </c>
      <c r="BZ2" s="64" t="s">
        <v>34</v>
      </c>
      <c r="CA2" s="67" t="s">
        <v>35</v>
      </c>
      <c r="CB2" s="67" t="s">
        <v>36</v>
      </c>
      <c r="CC2" s="67" t="s">
        <v>37</v>
      </c>
      <c r="CD2" s="67" t="s">
        <v>38</v>
      </c>
      <c r="CE2" s="67" t="s">
        <v>39</v>
      </c>
      <c r="CF2" s="67" t="s">
        <v>40</v>
      </c>
      <c r="CG2" s="67" t="s">
        <v>41</v>
      </c>
      <c r="CH2" s="67" t="s">
        <v>42</v>
      </c>
      <c r="CI2" s="67" t="s">
        <v>43</v>
      </c>
      <c r="CJ2" s="67" t="s">
        <v>44</v>
      </c>
      <c r="CK2" s="67" t="s">
        <v>45</v>
      </c>
      <c r="CL2" s="67" t="s">
        <v>46</v>
      </c>
      <c r="CM2" s="67" t="s">
        <v>47</v>
      </c>
      <c r="CN2" s="67" t="s">
        <v>48</v>
      </c>
    </row>
    <row r="3" spans="1:92" ht="17.25">
      <c r="A3" s="75" t="s">
        <v>388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7"/>
    </row>
    <row r="4" spans="1:92" ht="12.75">
      <c r="A4" s="60">
        <v>1</v>
      </c>
      <c r="B4" s="59" t="s">
        <v>54</v>
      </c>
      <c r="C4" s="55">
        <v>36</v>
      </c>
      <c r="D4" s="55">
        <v>155</v>
      </c>
      <c r="E4" s="55">
        <v>94</v>
      </c>
      <c r="F4" s="35">
        <v>93</v>
      </c>
      <c r="G4" s="35">
        <v>93</v>
      </c>
      <c r="H4" s="35">
        <v>93</v>
      </c>
      <c r="I4" s="35">
        <v>93</v>
      </c>
      <c r="J4" s="35">
        <v>93</v>
      </c>
      <c r="K4" s="35">
        <v>93</v>
      </c>
      <c r="L4" s="35">
        <v>93</v>
      </c>
      <c r="M4" s="35">
        <v>92</v>
      </c>
      <c r="N4" s="35">
        <v>91.5</v>
      </c>
      <c r="O4" s="35">
        <v>91.5</v>
      </c>
      <c r="P4" s="35">
        <v>91</v>
      </c>
      <c r="Q4" s="35">
        <v>91.5</v>
      </c>
      <c r="R4" s="35">
        <v>91.3</v>
      </c>
      <c r="S4" s="35">
        <v>91</v>
      </c>
      <c r="T4" s="35">
        <v>91</v>
      </c>
      <c r="U4" s="35">
        <v>90.5</v>
      </c>
      <c r="V4" s="35">
        <v>90.2</v>
      </c>
      <c r="W4" s="35">
        <v>90</v>
      </c>
      <c r="X4" s="35">
        <v>90</v>
      </c>
      <c r="Y4" s="35">
        <v>90</v>
      </c>
      <c r="Z4" s="35">
        <v>90</v>
      </c>
      <c r="AA4" s="35">
        <v>90</v>
      </c>
      <c r="AB4" s="35">
        <v>90</v>
      </c>
      <c r="AC4" s="35">
        <v>88</v>
      </c>
      <c r="AD4" s="35">
        <v>88</v>
      </c>
      <c r="AE4" s="35">
        <v>88</v>
      </c>
      <c r="AF4" s="35">
        <v>90</v>
      </c>
      <c r="AG4" s="35">
        <v>89.5</v>
      </c>
      <c r="AH4" s="35">
        <v>90</v>
      </c>
      <c r="AI4" s="35"/>
      <c r="AJ4" s="35"/>
      <c r="AK4" s="35"/>
      <c r="AL4" s="35">
        <v>90</v>
      </c>
      <c r="AM4" s="35"/>
      <c r="AN4" s="35"/>
      <c r="AO4" s="55">
        <v>90</v>
      </c>
      <c r="AP4" s="55">
        <v>90</v>
      </c>
      <c r="AQ4" s="55">
        <v>90</v>
      </c>
      <c r="AR4" s="74">
        <v>95</v>
      </c>
      <c r="AS4" s="74">
        <v>93</v>
      </c>
      <c r="AT4" s="74">
        <v>92.5</v>
      </c>
      <c r="AU4" s="74">
        <v>92</v>
      </c>
      <c r="AV4" s="55">
        <v>92</v>
      </c>
      <c r="AW4" s="74">
        <v>92</v>
      </c>
      <c r="AX4" s="55">
        <v>45</v>
      </c>
      <c r="AY4" s="69">
        <f>E4-AX4</f>
        <v>49</v>
      </c>
      <c r="AZ4" s="54">
        <f>E4-AW4</f>
        <v>2</v>
      </c>
      <c r="BA4" s="69">
        <f>AY4-AZ4</f>
        <v>47</v>
      </c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1">
        <f>AZ4/AY4</f>
        <v>0.04081632653061224</v>
      </c>
      <c r="BW4" s="57"/>
      <c r="BX4" s="56"/>
      <c r="BY4" s="57" t="s">
        <v>298</v>
      </c>
      <c r="BZ4" s="57" t="s">
        <v>426</v>
      </c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8"/>
      <c r="CM4" s="58" t="s">
        <v>55</v>
      </c>
      <c r="CN4" s="72">
        <v>40310</v>
      </c>
    </row>
    <row r="5" spans="1:92" ht="12.75">
      <c r="A5" s="60">
        <v>2</v>
      </c>
      <c r="B5" s="59" t="s">
        <v>56</v>
      </c>
      <c r="C5" s="55">
        <v>45</v>
      </c>
      <c r="D5" s="55">
        <v>171</v>
      </c>
      <c r="E5" s="55">
        <v>96.9</v>
      </c>
      <c r="F5" s="35"/>
      <c r="G5" s="35"/>
      <c r="H5" s="35"/>
      <c r="I5" s="35"/>
      <c r="J5" s="35"/>
      <c r="K5" s="35"/>
      <c r="L5" s="35"/>
      <c r="M5" s="35"/>
      <c r="N5" s="35">
        <v>96.9</v>
      </c>
      <c r="O5" s="35">
        <v>95.9</v>
      </c>
      <c r="P5" s="35">
        <v>95</v>
      </c>
      <c r="Q5" s="35">
        <v>94.5</v>
      </c>
      <c r="R5" s="35"/>
      <c r="S5" s="35">
        <v>93.9</v>
      </c>
      <c r="T5" s="35">
        <v>93.9</v>
      </c>
      <c r="U5" s="35">
        <v>93</v>
      </c>
      <c r="V5" s="35">
        <v>93</v>
      </c>
      <c r="W5" s="35">
        <v>93</v>
      </c>
      <c r="X5" s="35">
        <v>93</v>
      </c>
      <c r="Y5" s="35">
        <v>93</v>
      </c>
      <c r="Z5" s="35">
        <v>93</v>
      </c>
      <c r="AA5" s="35">
        <v>93</v>
      </c>
      <c r="AB5" s="35">
        <v>93</v>
      </c>
      <c r="AC5" s="35">
        <v>93</v>
      </c>
      <c r="AD5" s="35">
        <v>93</v>
      </c>
      <c r="AE5" s="35">
        <v>93</v>
      </c>
      <c r="AF5" s="35">
        <v>93</v>
      </c>
      <c r="AG5" s="35"/>
      <c r="AH5" s="35"/>
      <c r="AI5" s="35"/>
      <c r="AJ5" s="35"/>
      <c r="AK5" s="35"/>
      <c r="AL5" s="35"/>
      <c r="AM5" s="35"/>
      <c r="AN5" s="35"/>
      <c r="AO5" s="55">
        <v>93</v>
      </c>
      <c r="AP5" s="55">
        <v>93</v>
      </c>
      <c r="AQ5" s="55">
        <v>93</v>
      </c>
      <c r="AR5" s="55">
        <v>93</v>
      </c>
      <c r="AS5" s="55">
        <v>93</v>
      </c>
      <c r="AT5" s="55">
        <v>93</v>
      </c>
      <c r="AU5" s="55">
        <v>93</v>
      </c>
      <c r="AV5" s="55">
        <v>93</v>
      </c>
      <c r="AW5" s="55">
        <v>93</v>
      </c>
      <c r="AX5" s="55">
        <v>60</v>
      </c>
      <c r="AY5" s="69">
        <f aca="true" t="shared" si="0" ref="AY5:AY14">E5-AX5</f>
        <v>36.900000000000006</v>
      </c>
      <c r="AZ5" s="54">
        <f aca="true" t="shared" si="1" ref="AZ5:AZ39">E5-AW5</f>
        <v>3.9000000000000057</v>
      </c>
      <c r="BA5" s="69">
        <f aca="true" t="shared" si="2" ref="BA5:BA14">AY5-AZ5</f>
        <v>33</v>
      </c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1">
        <f aca="true" t="shared" si="3" ref="BV5:BV14">AZ5/AY5</f>
        <v>0.10569105691056924</v>
      </c>
      <c r="BW5" s="57"/>
      <c r="BX5" s="56"/>
      <c r="BY5" s="57" t="s">
        <v>57</v>
      </c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8" t="s">
        <v>58</v>
      </c>
      <c r="CM5" s="58" t="s">
        <v>59</v>
      </c>
      <c r="CN5" s="72">
        <v>40322</v>
      </c>
    </row>
    <row r="6" spans="1:92" ht="12.75" hidden="1">
      <c r="A6" s="60"/>
      <c r="B6" s="59" t="s">
        <v>60</v>
      </c>
      <c r="C6" s="55">
        <v>33</v>
      </c>
      <c r="D6" s="55">
        <v>154</v>
      </c>
      <c r="E6" s="55">
        <v>73</v>
      </c>
      <c r="F6" s="35"/>
      <c r="G6" s="35"/>
      <c r="H6" s="35"/>
      <c r="I6" s="35"/>
      <c r="J6" s="35"/>
      <c r="K6" s="35"/>
      <c r="L6" s="35"/>
      <c r="M6" s="35"/>
      <c r="N6" s="35">
        <v>73</v>
      </c>
      <c r="O6" s="35">
        <v>73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55"/>
      <c r="AP6" s="55"/>
      <c r="AQ6" s="55"/>
      <c r="AR6" s="55"/>
      <c r="AS6" s="55"/>
      <c r="AT6" s="55"/>
      <c r="AU6" s="55"/>
      <c r="AV6" s="55"/>
      <c r="AW6" s="55">
        <v>0</v>
      </c>
      <c r="AX6" s="55">
        <v>47</v>
      </c>
      <c r="AY6" s="69">
        <f t="shared" si="0"/>
        <v>26</v>
      </c>
      <c r="AZ6" s="54">
        <f t="shared" si="1"/>
        <v>73</v>
      </c>
      <c r="BA6" s="69">
        <f t="shared" si="2"/>
        <v>-47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1">
        <f t="shared" si="3"/>
        <v>2.8076923076923075</v>
      </c>
      <c r="BW6" s="57"/>
      <c r="BX6" s="56"/>
      <c r="BY6" s="57" t="s">
        <v>61</v>
      </c>
      <c r="BZ6" s="57" t="s">
        <v>61</v>
      </c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 t="s">
        <v>62</v>
      </c>
      <c r="CL6" s="58"/>
      <c r="CM6" s="58" t="s">
        <v>63</v>
      </c>
      <c r="CN6" s="72">
        <v>40322</v>
      </c>
    </row>
    <row r="7" spans="1:92" ht="12.75">
      <c r="A7" s="60">
        <v>3</v>
      </c>
      <c r="B7" s="59" t="s">
        <v>228</v>
      </c>
      <c r="C7" s="55">
        <v>27</v>
      </c>
      <c r="D7" s="55">
        <v>172</v>
      </c>
      <c r="E7" s="55">
        <v>95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v>94</v>
      </c>
      <c r="U7" s="35">
        <v>93</v>
      </c>
      <c r="V7" s="35">
        <v>93</v>
      </c>
      <c r="W7" s="35">
        <v>93</v>
      </c>
      <c r="X7" s="35">
        <v>93</v>
      </c>
      <c r="Y7" s="35">
        <v>93</v>
      </c>
      <c r="Z7" s="35">
        <v>93</v>
      </c>
      <c r="AA7" s="35">
        <f>U7+1</f>
        <v>94</v>
      </c>
      <c r="AB7" s="35">
        <v>94</v>
      </c>
      <c r="AC7" s="35">
        <v>95</v>
      </c>
      <c r="AD7" s="35">
        <f>95+1</f>
        <v>96</v>
      </c>
      <c r="AE7" s="35">
        <f>96+1</f>
        <v>97</v>
      </c>
      <c r="AF7" s="35"/>
      <c r="AG7" s="35"/>
      <c r="AH7" s="35"/>
      <c r="AI7" s="35"/>
      <c r="AJ7" s="35"/>
      <c r="AK7" s="35"/>
      <c r="AL7" s="35"/>
      <c r="AM7" s="35"/>
      <c r="AN7" s="35"/>
      <c r="AO7" s="55">
        <v>97</v>
      </c>
      <c r="AP7" s="55">
        <v>97</v>
      </c>
      <c r="AQ7" s="55">
        <v>97</v>
      </c>
      <c r="AR7" s="55">
        <v>97</v>
      </c>
      <c r="AS7" s="55">
        <v>97</v>
      </c>
      <c r="AT7" s="55">
        <v>97</v>
      </c>
      <c r="AU7" s="55">
        <v>97</v>
      </c>
      <c r="AV7" s="55">
        <v>97</v>
      </c>
      <c r="AW7" s="55">
        <v>97</v>
      </c>
      <c r="AX7" s="55">
        <v>70</v>
      </c>
      <c r="AY7" s="69">
        <f t="shared" si="0"/>
        <v>25</v>
      </c>
      <c r="AZ7" s="54">
        <f t="shared" si="1"/>
        <v>-2</v>
      </c>
      <c r="BA7" s="69">
        <f t="shared" si="2"/>
        <v>27</v>
      </c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1">
        <f t="shared" si="3"/>
        <v>-0.08</v>
      </c>
      <c r="BW7" s="57">
        <f>E7</f>
        <v>95</v>
      </c>
      <c r="BX7" s="56"/>
      <c r="BY7" s="57" t="s">
        <v>229</v>
      </c>
      <c r="BZ7" s="57" t="s">
        <v>229</v>
      </c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8"/>
      <c r="CM7" s="58" t="s">
        <v>230</v>
      </c>
      <c r="CN7" s="72">
        <v>40309</v>
      </c>
    </row>
    <row r="8" spans="1:92" ht="12.75" hidden="1">
      <c r="A8" s="60"/>
      <c r="B8" s="59" t="s">
        <v>64</v>
      </c>
      <c r="C8" s="55">
        <v>29</v>
      </c>
      <c r="D8" s="55">
        <v>160</v>
      </c>
      <c r="E8" s="55">
        <v>85</v>
      </c>
      <c r="F8" s="35"/>
      <c r="G8" s="35"/>
      <c r="H8" s="35"/>
      <c r="I8" s="35"/>
      <c r="J8" s="35"/>
      <c r="K8" s="35"/>
      <c r="L8" s="35"/>
      <c r="M8" s="35"/>
      <c r="N8" s="35"/>
      <c r="O8" s="35">
        <v>85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55"/>
      <c r="AP8" s="55"/>
      <c r="AQ8" s="55"/>
      <c r="AR8" s="55"/>
      <c r="AS8" s="55"/>
      <c r="AT8" s="55"/>
      <c r="AU8" s="55"/>
      <c r="AV8" s="55"/>
      <c r="AW8" s="55">
        <v>0</v>
      </c>
      <c r="AX8" s="55"/>
      <c r="AY8" s="69">
        <f t="shared" si="0"/>
        <v>85</v>
      </c>
      <c r="AZ8" s="54">
        <f t="shared" si="1"/>
        <v>85</v>
      </c>
      <c r="BA8" s="69">
        <f t="shared" si="2"/>
        <v>0</v>
      </c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1">
        <f t="shared" si="3"/>
        <v>1</v>
      </c>
      <c r="BW8" s="57"/>
      <c r="BX8" s="56"/>
      <c r="BY8" s="57" t="s">
        <v>65</v>
      </c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8"/>
      <c r="CM8" s="58"/>
      <c r="CN8" s="72"/>
    </row>
    <row r="9" spans="1:92" ht="12.75" hidden="1">
      <c r="A9" s="60"/>
      <c r="B9" s="59" t="s">
        <v>101</v>
      </c>
      <c r="C9" s="55">
        <v>34</v>
      </c>
      <c r="D9" s="55">
        <v>160</v>
      </c>
      <c r="E9" s="55">
        <v>72</v>
      </c>
      <c r="F9" s="35">
        <v>72</v>
      </c>
      <c r="G9" s="35">
        <v>72</v>
      </c>
      <c r="H9" s="35">
        <v>72</v>
      </c>
      <c r="I9" s="35">
        <v>72</v>
      </c>
      <c r="J9" s="35">
        <v>72</v>
      </c>
      <c r="K9" s="35">
        <v>72</v>
      </c>
      <c r="L9" s="35">
        <v>72</v>
      </c>
      <c r="M9" s="35">
        <v>72</v>
      </c>
      <c r="N9" s="35">
        <v>72</v>
      </c>
      <c r="O9" s="35">
        <v>72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55"/>
      <c r="AP9" s="55"/>
      <c r="AQ9" s="55"/>
      <c r="AR9" s="55"/>
      <c r="AS9" s="55"/>
      <c r="AT9" s="55"/>
      <c r="AU9" s="55"/>
      <c r="AV9" s="55"/>
      <c r="AW9" s="55">
        <v>0</v>
      </c>
      <c r="AX9" s="55">
        <v>60</v>
      </c>
      <c r="AY9" s="69">
        <f t="shared" si="0"/>
        <v>12</v>
      </c>
      <c r="AZ9" s="54">
        <f t="shared" si="1"/>
        <v>72</v>
      </c>
      <c r="BA9" s="69">
        <f t="shared" si="2"/>
        <v>-60</v>
      </c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1">
        <f t="shared" si="3"/>
        <v>6</v>
      </c>
      <c r="BW9" s="57"/>
      <c r="BX9" s="56"/>
      <c r="BY9" s="57" t="s">
        <v>102</v>
      </c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8" t="s">
        <v>103</v>
      </c>
      <c r="CM9" s="58" t="s">
        <v>104</v>
      </c>
      <c r="CN9" s="72" t="s">
        <v>53</v>
      </c>
    </row>
    <row r="10" spans="1:92" ht="12.75" hidden="1">
      <c r="A10" s="60"/>
      <c r="B10" s="59" t="s">
        <v>130</v>
      </c>
      <c r="C10" s="55">
        <v>41</v>
      </c>
      <c r="D10" s="55">
        <v>160</v>
      </c>
      <c r="E10" s="55">
        <v>69.5</v>
      </c>
      <c r="F10" s="35">
        <v>70.5</v>
      </c>
      <c r="G10" s="35">
        <v>70.5</v>
      </c>
      <c r="H10" s="35">
        <v>70.5</v>
      </c>
      <c r="I10" s="35">
        <v>70.5</v>
      </c>
      <c r="J10" s="35">
        <v>70.5</v>
      </c>
      <c r="K10" s="35">
        <v>70.5</v>
      </c>
      <c r="L10" s="35">
        <v>70.5</v>
      </c>
      <c r="M10" s="35">
        <v>70.5</v>
      </c>
      <c r="N10" s="35">
        <v>70.5</v>
      </c>
      <c r="O10" s="35">
        <v>70.5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5"/>
      <c r="AP10" s="55"/>
      <c r="AQ10" s="55"/>
      <c r="AR10" s="55"/>
      <c r="AS10" s="55"/>
      <c r="AT10" s="55"/>
      <c r="AU10" s="55"/>
      <c r="AV10" s="55"/>
      <c r="AW10" s="55">
        <v>0</v>
      </c>
      <c r="AX10" s="55">
        <v>60</v>
      </c>
      <c r="AY10" s="69">
        <f t="shared" si="0"/>
        <v>9.5</v>
      </c>
      <c r="AZ10" s="54">
        <f t="shared" si="1"/>
        <v>69.5</v>
      </c>
      <c r="BA10" s="69">
        <f t="shared" si="2"/>
        <v>-60</v>
      </c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1">
        <f t="shared" si="3"/>
        <v>7.315789473684211</v>
      </c>
      <c r="BW10" s="57">
        <f>E10</f>
        <v>69.5</v>
      </c>
      <c r="BX10" s="56"/>
      <c r="BY10" s="57" t="s">
        <v>131</v>
      </c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8" t="s">
        <v>128</v>
      </c>
      <c r="CM10" s="58" t="s">
        <v>132</v>
      </c>
      <c r="CN10" s="72" t="s">
        <v>53</v>
      </c>
    </row>
    <row r="11" spans="1:92" ht="12.75">
      <c r="A11" s="60">
        <v>4</v>
      </c>
      <c r="B11" s="59" t="s">
        <v>308</v>
      </c>
      <c r="C11" s="55">
        <v>27</v>
      </c>
      <c r="D11" s="55">
        <v>165</v>
      </c>
      <c r="E11" s="55">
        <v>82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v>81.2</v>
      </c>
      <c r="AB11" s="35">
        <v>81</v>
      </c>
      <c r="AC11" s="35">
        <v>80</v>
      </c>
      <c r="AD11" s="35">
        <v>80</v>
      </c>
      <c r="AE11" s="35">
        <v>79</v>
      </c>
      <c r="AF11" s="35">
        <v>79</v>
      </c>
      <c r="AG11" s="35">
        <v>79</v>
      </c>
      <c r="AH11" s="35"/>
      <c r="AI11" s="35">
        <v>79</v>
      </c>
      <c r="AJ11" s="35"/>
      <c r="AK11" s="35"/>
      <c r="AL11" s="35">
        <v>79</v>
      </c>
      <c r="AM11" s="35">
        <v>79</v>
      </c>
      <c r="AN11" s="35">
        <v>79</v>
      </c>
      <c r="AO11" s="55">
        <v>78</v>
      </c>
      <c r="AP11" s="55">
        <v>77</v>
      </c>
      <c r="AQ11" s="55">
        <v>77</v>
      </c>
      <c r="AR11" s="74">
        <v>77</v>
      </c>
      <c r="AS11" s="55">
        <v>77</v>
      </c>
      <c r="AT11" s="55">
        <v>77</v>
      </c>
      <c r="AU11" s="74">
        <v>77</v>
      </c>
      <c r="AV11" s="74">
        <v>77</v>
      </c>
      <c r="AW11" s="74">
        <v>75.5</v>
      </c>
      <c r="AX11" s="55">
        <v>60</v>
      </c>
      <c r="AY11" s="69">
        <f t="shared" si="0"/>
        <v>22</v>
      </c>
      <c r="AZ11" s="54">
        <f t="shared" si="1"/>
        <v>6.5</v>
      </c>
      <c r="BA11" s="69">
        <f t="shared" si="2"/>
        <v>15.5</v>
      </c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1">
        <f t="shared" si="3"/>
        <v>0.29545454545454547</v>
      </c>
      <c r="BW11" s="57"/>
      <c r="BX11" s="56"/>
      <c r="BY11" s="57" t="s">
        <v>317</v>
      </c>
      <c r="BZ11" s="57" t="s">
        <v>384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8" t="s">
        <v>91</v>
      </c>
      <c r="CM11" s="58" t="s">
        <v>318</v>
      </c>
      <c r="CN11" s="72"/>
    </row>
    <row r="12" spans="1:92" ht="12.75">
      <c r="A12" s="60">
        <v>5</v>
      </c>
      <c r="B12" s="59" t="s">
        <v>98</v>
      </c>
      <c r="C12" s="55">
        <v>28</v>
      </c>
      <c r="D12" s="55">
        <v>153</v>
      </c>
      <c r="E12" s="55">
        <v>67.5</v>
      </c>
      <c r="F12" s="35">
        <v>67.5</v>
      </c>
      <c r="G12" s="35">
        <v>67.5</v>
      </c>
      <c r="H12" s="35">
        <v>67.5</v>
      </c>
      <c r="I12" s="35">
        <v>67.5</v>
      </c>
      <c r="J12" s="35">
        <v>67.5</v>
      </c>
      <c r="K12" s="35">
        <v>67.5</v>
      </c>
      <c r="L12" s="35">
        <v>67.5</v>
      </c>
      <c r="M12" s="35">
        <v>67.5</v>
      </c>
      <c r="N12" s="35">
        <v>67</v>
      </c>
      <c r="O12" s="35">
        <v>65</v>
      </c>
      <c r="P12" s="35">
        <v>65</v>
      </c>
      <c r="Q12" s="35">
        <v>66</v>
      </c>
      <c r="R12" s="35">
        <v>65</v>
      </c>
      <c r="S12" s="35">
        <v>65</v>
      </c>
      <c r="T12" s="35">
        <v>65</v>
      </c>
      <c r="U12" s="35">
        <v>64</v>
      </c>
      <c r="V12" s="35">
        <v>64</v>
      </c>
      <c r="W12" s="35">
        <v>64</v>
      </c>
      <c r="X12" s="35"/>
      <c r="Y12" s="35"/>
      <c r="Z12" s="35">
        <v>67</v>
      </c>
      <c r="AA12" s="35">
        <f>Z12+1</f>
        <v>68</v>
      </c>
      <c r="AB12" s="35">
        <v>69</v>
      </c>
      <c r="AC12" s="35">
        <v>69</v>
      </c>
      <c r="AD12" s="35">
        <v>69</v>
      </c>
      <c r="AE12" s="35">
        <f>AD12+1</f>
        <v>70</v>
      </c>
      <c r="AF12" s="35">
        <v>70</v>
      </c>
      <c r="AG12" s="35"/>
      <c r="AH12" s="35"/>
      <c r="AI12" s="35"/>
      <c r="AJ12" s="35"/>
      <c r="AK12" s="35"/>
      <c r="AL12" s="35">
        <v>70</v>
      </c>
      <c r="AM12" s="35">
        <v>70</v>
      </c>
      <c r="AN12" s="35">
        <v>68</v>
      </c>
      <c r="AO12" s="55">
        <v>68</v>
      </c>
      <c r="AP12" s="55">
        <v>68</v>
      </c>
      <c r="AQ12" s="55">
        <v>68</v>
      </c>
      <c r="AR12" s="55">
        <v>68</v>
      </c>
      <c r="AS12" s="55">
        <v>68</v>
      </c>
      <c r="AT12" s="55">
        <v>68</v>
      </c>
      <c r="AU12" s="55">
        <v>68</v>
      </c>
      <c r="AV12" s="55">
        <v>68</v>
      </c>
      <c r="AW12" s="55">
        <v>68</v>
      </c>
      <c r="AX12" s="55">
        <v>55</v>
      </c>
      <c r="AY12" s="69">
        <f t="shared" si="0"/>
        <v>12.5</v>
      </c>
      <c r="AZ12" s="54">
        <f t="shared" si="1"/>
        <v>-0.5</v>
      </c>
      <c r="BA12" s="69">
        <f t="shared" si="2"/>
        <v>13</v>
      </c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1">
        <f t="shared" si="3"/>
        <v>-0.04</v>
      </c>
      <c r="BW12" s="57"/>
      <c r="BX12" s="56"/>
      <c r="BY12" s="57" t="s">
        <v>99</v>
      </c>
      <c r="BZ12" s="57" t="s">
        <v>255</v>
      </c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8"/>
      <c r="CM12" s="58" t="s">
        <v>100</v>
      </c>
      <c r="CN12" s="72">
        <v>40304</v>
      </c>
    </row>
    <row r="13" spans="1:92" ht="12.75">
      <c r="A13" s="60">
        <v>6</v>
      </c>
      <c r="B13" s="59" t="s">
        <v>49</v>
      </c>
      <c r="C13" s="55">
        <v>22</v>
      </c>
      <c r="D13" s="55">
        <v>170</v>
      </c>
      <c r="E13" s="55">
        <v>99.4</v>
      </c>
      <c r="F13" s="35">
        <v>95</v>
      </c>
      <c r="G13" s="35">
        <v>94.8</v>
      </c>
      <c r="H13" s="35">
        <v>94</v>
      </c>
      <c r="I13" s="35">
        <v>95</v>
      </c>
      <c r="J13" s="35">
        <v>93.4</v>
      </c>
      <c r="K13" s="35">
        <v>92.5</v>
      </c>
      <c r="L13" s="35">
        <v>91.8</v>
      </c>
      <c r="M13" s="35">
        <v>92</v>
      </c>
      <c r="N13" s="35">
        <v>92</v>
      </c>
      <c r="O13" s="35">
        <v>91</v>
      </c>
      <c r="P13" s="35">
        <v>91</v>
      </c>
      <c r="Q13" s="35">
        <v>90.3</v>
      </c>
      <c r="R13" s="35">
        <v>90.4</v>
      </c>
      <c r="S13" s="35">
        <v>89.7</v>
      </c>
      <c r="T13" s="35">
        <v>87.7</v>
      </c>
      <c r="U13" s="35">
        <v>85.5</v>
      </c>
      <c r="V13" s="35">
        <v>85.5</v>
      </c>
      <c r="W13" s="35">
        <v>85.5</v>
      </c>
      <c r="X13" s="35">
        <v>85.5</v>
      </c>
      <c r="Y13" s="35">
        <v>85.5</v>
      </c>
      <c r="Z13" s="35">
        <v>85.5</v>
      </c>
      <c r="AA13" s="35">
        <v>85</v>
      </c>
      <c r="AB13" s="35">
        <v>85</v>
      </c>
      <c r="AC13" s="35">
        <v>85</v>
      </c>
      <c r="AD13" s="35">
        <v>84.5</v>
      </c>
      <c r="AE13" s="35">
        <v>87.8</v>
      </c>
      <c r="AF13" s="35">
        <v>84</v>
      </c>
      <c r="AG13" s="35">
        <v>84</v>
      </c>
      <c r="AH13" s="35">
        <v>83.7</v>
      </c>
      <c r="AI13" s="35">
        <v>84</v>
      </c>
      <c r="AJ13" s="35">
        <v>83.8</v>
      </c>
      <c r="AK13" s="35">
        <v>83.6</v>
      </c>
      <c r="AL13" s="35">
        <v>83.5</v>
      </c>
      <c r="AM13" s="35"/>
      <c r="AN13" s="35"/>
      <c r="AO13" s="55">
        <v>83.5</v>
      </c>
      <c r="AP13" s="55">
        <v>83.5</v>
      </c>
      <c r="AQ13" s="55">
        <v>83.5</v>
      </c>
      <c r="AR13" s="55">
        <v>83.5</v>
      </c>
      <c r="AS13" s="55">
        <v>83.5</v>
      </c>
      <c r="AT13" s="55">
        <v>83.5</v>
      </c>
      <c r="AU13" s="55">
        <v>83.5</v>
      </c>
      <c r="AV13" s="55">
        <v>83.5</v>
      </c>
      <c r="AW13" s="55">
        <v>83.5</v>
      </c>
      <c r="AX13" s="55">
        <v>70</v>
      </c>
      <c r="AY13" s="69">
        <f t="shared" si="0"/>
        <v>29.400000000000006</v>
      </c>
      <c r="AZ13" s="54">
        <f t="shared" si="1"/>
        <v>15.900000000000006</v>
      </c>
      <c r="BA13" s="69">
        <f t="shared" si="2"/>
        <v>13.5</v>
      </c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1">
        <f t="shared" si="3"/>
        <v>0.5408163265306123</v>
      </c>
      <c r="BW13" s="57">
        <f>E13</f>
        <v>99.4</v>
      </c>
      <c r="BX13" s="56">
        <f>AK13-AJ13</f>
        <v>-0.20000000000000284</v>
      </c>
      <c r="BY13" s="57" t="s">
        <v>50</v>
      </c>
      <c r="BZ13" s="57" t="s">
        <v>300</v>
      </c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8" t="s">
        <v>51</v>
      </c>
      <c r="CM13" s="58" t="s">
        <v>52</v>
      </c>
      <c r="CN13" s="72" t="s">
        <v>53</v>
      </c>
    </row>
    <row r="14" spans="1:92" ht="12.75">
      <c r="A14" s="60">
        <v>7</v>
      </c>
      <c r="B14" s="59" t="s">
        <v>312</v>
      </c>
      <c r="C14" s="55">
        <v>25</v>
      </c>
      <c r="D14" s="55">
        <v>165</v>
      </c>
      <c r="E14" s="55">
        <v>70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70</v>
      </c>
      <c r="AB14" s="35">
        <v>70</v>
      </c>
      <c r="AC14" s="35">
        <v>71</v>
      </c>
      <c r="AD14" s="35">
        <v>69</v>
      </c>
      <c r="AE14" s="35">
        <v>69</v>
      </c>
      <c r="AF14" s="35">
        <v>68.5</v>
      </c>
      <c r="AG14" s="35"/>
      <c r="AH14" s="35"/>
      <c r="AI14" s="35"/>
      <c r="AJ14" s="35"/>
      <c r="AK14" s="35"/>
      <c r="AL14" s="35"/>
      <c r="AM14" s="35"/>
      <c r="AN14" s="35"/>
      <c r="AO14" s="55">
        <v>68.5</v>
      </c>
      <c r="AP14" s="55">
        <v>68.5</v>
      </c>
      <c r="AQ14" s="55">
        <v>68.5</v>
      </c>
      <c r="AR14" s="55">
        <v>68.5</v>
      </c>
      <c r="AS14" s="55">
        <v>68.5</v>
      </c>
      <c r="AT14" s="55">
        <v>68.5</v>
      </c>
      <c r="AU14" s="55">
        <v>68.5</v>
      </c>
      <c r="AV14" s="55">
        <v>68.5</v>
      </c>
      <c r="AW14" s="55">
        <v>68.5</v>
      </c>
      <c r="AX14" s="55">
        <v>57</v>
      </c>
      <c r="AY14" s="69">
        <f t="shared" si="0"/>
        <v>13</v>
      </c>
      <c r="AZ14" s="54">
        <f t="shared" si="1"/>
        <v>1.5</v>
      </c>
      <c r="BA14" s="69">
        <f t="shared" si="2"/>
        <v>11.5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1">
        <f t="shared" si="3"/>
        <v>0.11538461538461539</v>
      </c>
      <c r="BW14" s="57"/>
      <c r="BX14" s="56"/>
      <c r="BY14" s="57" t="s">
        <v>322</v>
      </c>
      <c r="BZ14" s="57" t="s">
        <v>333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8" t="s">
        <v>313</v>
      </c>
      <c r="CM14" s="58" t="s">
        <v>314</v>
      </c>
      <c r="CN14" s="72">
        <v>40415</v>
      </c>
    </row>
    <row r="15" spans="1:92" ht="17.25">
      <c r="A15" s="78" t="s">
        <v>389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80"/>
    </row>
    <row r="16" spans="1:92" ht="12.75">
      <c r="A16" s="60">
        <v>10</v>
      </c>
      <c r="B16" s="59" t="s">
        <v>248</v>
      </c>
      <c r="C16" s="55">
        <v>21</v>
      </c>
      <c r="D16" s="55">
        <v>164</v>
      </c>
      <c r="E16" s="55">
        <v>62.1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>
        <v>62.1</v>
      </c>
      <c r="Q16" s="35">
        <v>61.1</v>
      </c>
      <c r="R16" s="35"/>
      <c r="S16" s="35">
        <v>60.4</v>
      </c>
      <c r="T16" s="35">
        <v>60.4</v>
      </c>
      <c r="U16" s="35">
        <v>60.4</v>
      </c>
      <c r="V16" s="35">
        <v>60.7</v>
      </c>
      <c r="W16" s="35">
        <v>60.7</v>
      </c>
      <c r="X16" s="35">
        <v>60.07</v>
      </c>
      <c r="Y16" s="35">
        <v>60.7</v>
      </c>
      <c r="Z16" s="35">
        <v>60.7</v>
      </c>
      <c r="AA16" s="35">
        <f>V16+1</f>
        <v>61.7</v>
      </c>
      <c r="AB16" s="35">
        <v>61.7</v>
      </c>
      <c r="AC16" s="35">
        <v>62.7</v>
      </c>
      <c r="AD16" s="35">
        <f>62.7+1</f>
        <v>63.7</v>
      </c>
      <c r="AE16" s="35">
        <f>63.7+1</f>
        <v>64.7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55">
        <v>64.7</v>
      </c>
      <c r="AP16" s="55">
        <v>64.7</v>
      </c>
      <c r="AQ16" s="55">
        <v>64.7</v>
      </c>
      <c r="AR16" s="55">
        <v>64.7</v>
      </c>
      <c r="AS16" s="55">
        <v>64.7</v>
      </c>
      <c r="AT16" s="55">
        <v>64.7</v>
      </c>
      <c r="AU16" s="55">
        <v>64.7</v>
      </c>
      <c r="AV16" s="55">
        <v>64.7</v>
      </c>
      <c r="AW16" s="55">
        <v>64.7</v>
      </c>
      <c r="AX16" s="55">
        <v>55</v>
      </c>
      <c r="AY16" s="69">
        <f aca="true" t="shared" si="4" ref="AY16:AY33">E16-AX16</f>
        <v>7.100000000000001</v>
      </c>
      <c r="AZ16" s="54">
        <f t="shared" si="1"/>
        <v>-2.6000000000000014</v>
      </c>
      <c r="BA16" s="69">
        <f aca="true" t="shared" si="5" ref="BA16:BA33">AY16-AZ16</f>
        <v>9.700000000000003</v>
      </c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1">
        <f aca="true" t="shared" si="6" ref="BV16:BV33">AZ16/AY16</f>
        <v>-0.36619718309859167</v>
      </c>
      <c r="BW16" s="57"/>
      <c r="BX16" s="56"/>
      <c r="BY16" s="57" t="s">
        <v>286</v>
      </c>
      <c r="BZ16" s="57" t="s">
        <v>275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8" t="s">
        <v>249</v>
      </c>
      <c r="CM16" s="58" t="s">
        <v>250</v>
      </c>
      <c r="CN16" s="72">
        <v>40337</v>
      </c>
    </row>
    <row r="17" spans="1:92" ht="12.75" hidden="1">
      <c r="A17" s="60"/>
      <c r="B17" s="59" t="s">
        <v>105</v>
      </c>
      <c r="C17" s="55"/>
      <c r="D17" s="55">
        <v>165</v>
      </c>
      <c r="E17" s="55">
        <v>86</v>
      </c>
      <c r="F17" s="35">
        <v>86</v>
      </c>
      <c r="G17" s="35">
        <v>86</v>
      </c>
      <c r="H17" s="35">
        <v>86</v>
      </c>
      <c r="I17" s="35">
        <v>86</v>
      </c>
      <c r="J17" s="35">
        <v>86</v>
      </c>
      <c r="K17" s="35">
        <v>86</v>
      </c>
      <c r="L17" s="35">
        <v>86</v>
      </c>
      <c r="M17" s="35">
        <v>86</v>
      </c>
      <c r="N17" s="35">
        <v>86</v>
      </c>
      <c r="O17" s="35">
        <v>86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55"/>
      <c r="AP17" s="55"/>
      <c r="AQ17" s="55"/>
      <c r="AR17" s="55"/>
      <c r="AS17" s="55"/>
      <c r="AT17" s="55"/>
      <c r="AU17" s="55"/>
      <c r="AV17" s="55"/>
      <c r="AW17" s="55"/>
      <c r="AX17" s="55">
        <v>76</v>
      </c>
      <c r="AY17" s="69">
        <f t="shared" si="4"/>
        <v>10</v>
      </c>
      <c r="AZ17" s="54">
        <f t="shared" si="1"/>
        <v>86</v>
      </c>
      <c r="BA17" s="69">
        <f t="shared" si="5"/>
        <v>-76</v>
      </c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>
        <f t="shared" si="6"/>
        <v>8.6</v>
      </c>
      <c r="BW17" s="57"/>
      <c r="BX17" s="56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8"/>
      <c r="CM17" s="58"/>
      <c r="CN17" s="72">
        <v>40310</v>
      </c>
    </row>
    <row r="18" spans="1:92" ht="12.75" hidden="1">
      <c r="A18" s="60"/>
      <c r="B18" s="59" t="s">
        <v>106</v>
      </c>
      <c r="C18" s="55">
        <v>22</v>
      </c>
      <c r="D18" s="55">
        <v>163</v>
      </c>
      <c r="E18" s="55">
        <v>64</v>
      </c>
      <c r="F18" s="35">
        <v>64</v>
      </c>
      <c r="G18" s="35">
        <v>64</v>
      </c>
      <c r="H18" s="35">
        <v>64</v>
      </c>
      <c r="I18" s="35">
        <v>64</v>
      </c>
      <c r="J18" s="35">
        <v>64</v>
      </c>
      <c r="K18" s="35">
        <v>64</v>
      </c>
      <c r="L18" s="35">
        <v>64</v>
      </c>
      <c r="M18" s="35">
        <v>64</v>
      </c>
      <c r="N18" s="35">
        <v>64</v>
      </c>
      <c r="O18" s="35">
        <v>64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55"/>
      <c r="AP18" s="55"/>
      <c r="AQ18" s="55"/>
      <c r="AR18" s="55"/>
      <c r="AS18" s="55"/>
      <c r="AT18" s="55"/>
      <c r="AU18" s="55"/>
      <c r="AV18" s="55"/>
      <c r="AW18" s="55"/>
      <c r="AX18" s="55">
        <v>54</v>
      </c>
      <c r="AY18" s="69">
        <f t="shared" si="4"/>
        <v>10</v>
      </c>
      <c r="AZ18" s="54">
        <f t="shared" si="1"/>
        <v>64</v>
      </c>
      <c r="BA18" s="69">
        <f t="shared" si="5"/>
        <v>-54</v>
      </c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1">
        <f t="shared" si="6"/>
        <v>6.4</v>
      </c>
      <c r="BW18" s="57"/>
      <c r="BX18" s="56"/>
      <c r="BY18" s="57" t="s">
        <v>107</v>
      </c>
      <c r="BZ18" s="57" t="s">
        <v>107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 t="s">
        <v>108</v>
      </c>
      <c r="CL18" s="58"/>
      <c r="CM18" s="58" t="s">
        <v>109</v>
      </c>
      <c r="CN18" s="72">
        <v>40310</v>
      </c>
    </row>
    <row r="19" spans="1:92" ht="12.75">
      <c r="A19" s="60">
        <v>11</v>
      </c>
      <c r="B19" s="59" t="s">
        <v>279</v>
      </c>
      <c r="C19" s="55">
        <v>23</v>
      </c>
      <c r="D19" s="55">
        <v>165</v>
      </c>
      <c r="E19" s="55">
        <v>64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>
        <v>64</v>
      </c>
      <c r="V19" s="35">
        <v>64</v>
      </c>
      <c r="W19" s="35">
        <v>64</v>
      </c>
      <c r="X19" s="35">
        <v>62.6</v>
      </c>
      <c r="Y19" s="35">
        <v>62.6</v>
      </c>
      <c r="Z19" s="35">
        <v>62.6</v>
      </c>
      <c r="AA19" s="35">
        <f>X19+1</f>
        <v>63.6</v>
      </c>
      <c r="AB19" s="35">
        <v>63.6</v>
      </c>
      <c r="AC19" s="35">
        <v>64</v>
      </c>
      <c r="AD19" s="35">
        <f>64+1</f>
        <v>65</v>
      </c>
      <c r="AE19" s="35">
        <f>65+1</f>
        <v>66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55">
        <f aca="true" t="shared" si="7" ref="AO19:AV19">65+1</f>
        <v>66</v>
      </c>
      <c r="AP19" s="55">
        <f t="shared" si="7"/>
        <v>66</v>
      </c>
      <c r="AQ19" s="55">
        <f t="shared" si="7"/>
        <v>66</v>
      </c>
      <c r="AR19" s="55">
        <f t="shared" si="7"/>
        <v>66</v>
      </c>
      <c r="AS19" s="55">
        <f t="shared" si="7"/>
        <v>66</v>
      </c>
      <c r="AT19" s="55">
        <f t="shared" si="7"/>
        <v>66</v>
      </c>
      <c r="AU19" s="55">
        <f t="shared" si="7"/>
        <v>66</v>
      </c>
      <c r="AV19" s="55">
        <f t="shared" si="7"/>
        <v>66</v>
      </c>
      <c r="AW19" s="55">
        <v>66</v>
      </c>
      <c r="AX19" s="55">
        <v>57</v>
      </c>
      <c r="AY19" s="69">
        <f t="shared" si="4"/>
        <v>7</v>
      </c>
      <c r="AZ19" s="54">
        <f t="shared" si="1"/>
        <v>-2</v>
      </c>
      <c r="BA19" s="69">
        <f t="shared" si="5"/>
        <v>9</v>
      </c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1">
        <f t="shared" si="6"/>
        <v>-0.2857142857142857</v>
      </c>
      <c r="BW19" s="57"/>
      <c r="BX19" s="56"/>
      <c r="BY19" s="57" t="s">
        <v>282</v>
      </c>
      <c r="BZ19" s="57" t="s">
        <v>282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8" t="s">
        <v>280</v>
      </c>
      <c r="CM19" s="58" t="s">
        <v>281</v>
      </c>
      <c r="CN19" s="72">
        <v>40371</v>
      </c>
    </row>
    <row r="20" spans="1:92" ht="12.75" hidden="1">
      <c r="A20" s="60">
        <v>12</v>
      </c>
      <c r="B20" s="59" t="s">
        <v>289</v>
      </c>
      <c r="C20" s="55">
        <v>22</v>
      </c>
      <c r="D20" s="55">
        <v>158</v>
      </c>
      <c r="E20" s="55">
        <v>54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v>54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46</v>
      </c>
      <c r="AY20" s="69">
        <f t="shared" si="4"/>
        <v>8</v>
      </c>
      <c r="AZ20" s="54">
        <f t="shared" si="1"/>
        <v>54</v>
      </c>
      <c r="BA20" s="69">
        <f t="shared" si="5"/>
        <v>-46</v>
      </c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1">
        <f t="shared" si="6"/>
        <v>6.75</v>
      </c>
      <c r="BW20" s="57"/>
      <c r="BX20" s="56"/>
      <c r="BY20" s="57" t="s">
        <v>290</v>
      </c>
      <c r="BZ20" s="57" t="s">
        <v>290</v>
      </c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8" t="s">
        <v>291</v>
      </c>
      <c r="CM20" s="58" t="s">
        <v>292</v>
      </c>
      <c r="CN20" s="72">
        <v>40380</v>
      </c>
    </row>
    <row r="21" spans="1:92" ht="12.75" hidden="1">
      <c r="A21" s="60"/>
      <c r="B21" s="59" t="s">
        <v>293</v>
      </c>
      <c r="C21" s="55"/>
      <c r="D21" s="55">
        <v>171</v>
      </c>
      <c r="E21" s="55">
        <v>71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>
        <v>71</v>
      </c>
      <c r="W21" s="35">
        <v>70.5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55"/>
      <c r="AP21" s="55"/>
      <c r="AQ21" s="55"/>
      <c r="AR21" s="55"/>
      <c r="AS21" s="55"/>
      <c r="AT21" s="55"/>
      <c r="AU21" s="55"/>
      <c r="AV21" s="55"/>
      <c r="AW21" s="55"/>
      <c r="AX21" s="55">
        <v>63</v>
      </c>
      <c r="AY21" s="69">
        <f t="shared" si="4"/>
        <v>8</v>
      </c>
      <c r="AZ21" s="54">
        <f t="shared" si="1"/>
        <v>71</v>
      </c>
      <c r="BA21" s="69">
        <f t="shared" si="5"/>
        <v>-63</v>
      </c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1">
        <f t="shared" si="6"/>
        <v>8.875</v>
      </c>
      <c r="BW21" s="57"/>
      <c r="BX21" s="56"/>
      <c r="BY21" s="57" t="s">
        <v>294</v>
      </c>
      <c r="BZ21" s="57" t="s">
        <v>294</v>
      </c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8"/>
      <c r="CN21" s="72"/>
    </row>
    <row r="22" spans="1:92" ht="12.75" hidden="1">
      <c r="A22" s="60"/>
      <c r="B22" s="59" t="s">
        <v>251</v>
      </c>
      <c r="C22" s="55">
        <v>24</v>
      </c>
      <c r="D22" s="55">
        <v>166</v>
      </c>
      <c r="E22" s="55">
        <v>79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79</v>
      </c>
      <c r="R22" s="35">
        <v>78</v>
      </c>
      <c r="S22" s="35">
        <v>78</v>
      </c>
      <c r="T22" s="35">
        <v>75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55"/>
      <c r="AP22" s="55"/>
      <c r="AQ22" s="55"/>
      <c r="AR22" s="55"/>
      <c r="AS22" s="55"/>
      <c r="AT22" s="55"/>
      <c r="AU22" s="55"/>
      <c r="AV22" s="55"/>
      <c r="AW22" s="55"/>
      <c r="AX22" s="55">
        <v>68</v>
      </c>
      <c r="AY22" s="69">
        <f t="shared" si="4"/>
        <v>11</v>
      </c>
      <c r="AZ22" s="54">
        <f t="shared" si="1"/>
        <v>79</v>
      </c>
      <c r="BA22" s="69">
        <f t="shared" si="5"/>
        <v>-68</v>
      </c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1">
        <f t="shared" si="6"/>
        <v>7.181818181818182</v>
      </c>
      <c r="BW22" s="57"/>
      <c r="BX22" s="56"/>
      <c r="BY22" s="57" t="s">
        <v>256</v>
      </c>
      <c r="BZ22" s="57" t="s">
        <v>273</v>
      </c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 t="s">
        <v>257</v>
      </c>
      <c r="CL22" s="58" t="s">
        <v>252</v>
      </c>
      <c r="CM22" s="58" t="s">
        <v>253</v>
      </c>
      <c r="CN22" s="72">
        <v>40345</v>
      </c>
    </row>
    <row r="23" spans="1:92" ht="12.75" hidden="1">
      <c r="A23" s="60">
        <v>13</v>
      </c>
      <c r="B23" s="59" t="s">
        <v>110</v>
      </c>
      <c r="C23" s="55">
        <v>22</v>
      </c>
      <c r="D23" s="55">
        <v>174</v>
      </c>
      <c r="E23" s="55">
        <v>62</v>
      </c>
      <c r="F23" s="35">
        <v>62</v>
      </c>
      <c r="G23" s="35">
        <v>62</v>
      </c>
      <c r="H23" s="35">
        <v>62</v>
      </c>
      <c r="I23" s="35">
        <v>62</v>
      </c>
      <c r="J23" s="35">
        <v>62</v>
      </c>
      <c r="K23" s="35">
        <v>62</v>
      </c>
      <c r="L23" s="35">
        <v>62</v>
      </c>
      <c r="M23" s="35">
        <v>62</v>
      </c>
      <c r="N23" s="35">
        <v>62</v>
      </c>
      <c r="O23" s="35">
        <v>62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55"/>
      <c r="AP23" s="55"/>
      <c r="AQ23" s="55"/>
      <c r="AR23" s="55"/>
      <c r="AS23" s="55"/>
      <c r="AT23" s="55"/>
      <c r="AU23" s="55"/>
      <c r="AV23" s="55"/>
      <c r="AW23" s="55"/>
      <c r="AX23" s="55">
        <v>53</v>
      </c>
      <c r="AY23" s="69">
        <f t="shared" si="4"/>
        <v>9</v>
      </c>
      <c r="AZ23" s="54">
        <f t="shared" si="1"/>
        <v>62</v>
      </c>
      <c r="BA23" s="69">
        <f t="shared" si="5"/>
        <v>-53</v>
      </c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1">
        <f t="shared" si="6"/>
        <v>6.888888888888889</v>
      </c>
      <c r="BW23" s="57"/>
      <c r="BX23" s="56"/>
      <c r="BY23" s="57" t="s">
        <v>111</v>
      </c>
      <c r="BZ23" s="57" t="s">
        <v>111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8"/>
      <c r="CM23" s="58"/>
      <c r="CN23" s="72">
        <v>40307</v>
      </c>
    </row>
    <row r="24" spans="1:92" ht="12.75" hidden="1">
      <c r="A24" s="60">
        <v>14</v>
      </c>
      <c r="B24" s="59" t="s">
        <v>112</v>
      </c>
      <c r="C24" s="55">
        <v>27</v>
      </c>
      <c r="D24" s="55">
        <v>168</v>
      </c>
      <c r="E24" s="55">
        <v>65.1</v>
      </c>
      <c r="F24" s="35"/>
      <c r="G24" s="35"/>
      <c r="H24" s="35"/>
      <c r="I24" s="35"/>
      <c r="J24" s="35"/>
      <c r="K24" s="35"/>
      <c r="L24" s="35"/>
      <c r="M24" s="35"/>
      <c r="N24" s="35">
        <v>65</v>
      </c>
      <c r="O24" s="35">
        <v>65.1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55"/>
      <c r="AP24" s="55"/>
      <c r="AQ24" s="55"/>
      <c r="AR24" s="55"/>
      <c r="AS24" s="55"/>
      <c r="AT24" s="55"/>
      <c r="AU24" s="55"/>
      <c r="AV24" s="55"/>
      <c r="AW24" s="55"/>
      <c r="AX24" s="55">
        <v>57</v>
      </c>
      <c r="AY24" s="69">
        <f t="shared" si="4"/>
        <v>8.099999999999994</v>
      </c>
      <c r="AZ24" s="54">
        <f t="shared" si="1"/>
        <v>65.1</v>
      </c>
      <c r="BA24" s="69">
        <f t="shared" si="5"/>
        <v>-57</v>
      </c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1">
        <f t="shared" si="6"/>
        <v>8.037037037037042</v>
      </c>
      <c r="BW24" s="57"/>
      <c r="BX24" s="56"/>
      <c r="BY24" s="57" t="s">
        <v>113</v>
      </c>
      <c r="BZ24" s="57" t="s">
        <v>113</v>
      </c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8" t="s">
        <v>114</v>
      </c>
      <c r="CM24" s="58" t="s">
        <v>115</v>
      </c>
      <c r="CN24" s="72">
        <v>40330</v>
      </c>
    </row>
    <row r="25" spans="1:92" ht="12.75" hidden="1">
      <c r="A25" s="60"/>
      <c r="B25" s="59" t="s">
        <v>235</v>
      </c>
      <c r="C25" s="55">
        <v>29</v>
      </c>
      <c r="D25" s="55">
        <v>155</v>
      </c>
      <c r="E25" s="55">
        <v>52</v>
      </c>
      <c r="F25" s="35">
        <v>52</v>
      </c>
      <c r="G25" s="35">
        <v>53.5</v>
      </c>
      <c r="H25" s="35">
        <v>53.5</v>
      </c>
      <c r="I25" s="35">
        <v>53.5</v>
      </c>
      <c r="J25" s="35">
        <v>53.5</v>
      </c>
      <c r="K25" s="35">
        <v>53.5</v>
      </c>
      <c r="L25" s="35">
        <v>53.5</v>
      </c>
      <c r="M25" s="35">
        <v>53.5</v>
      </c>
      <c r="N25" s="35">
        <v>53.5</v>
      </c>
      <c r="O25" s="35">
        <v>53.5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55"/>
      <c r="AP25" s="55"/>
      <c r="AQ25" s="55"/>
      <c r="AR25" s="55"/>
      <c r="AS25" s="55"/>
      <c r="AT25" s="55"/>
      <c r="AU25" s="55"/>
      <c r="AV25" s="55"/>
      <c r="AW25" s="55"/>
      <c r="AX25" s="55">
        <v>46</v>
      </c>
      <c r="AY25" s="69">
        <f t="shared" si="4"/>
        <v>6</v>
      </c>
      <c r="AZ25" s="54">
        <f t="shared" si="1"/>
        <v>52</v>
      </c>
      <c r="BA25" s="69">
        <f t="shared" si="5"/>
        <v>-46</v>
      </c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1">
        <f t="shared" si="6"/>
        <v>8.666666666666666</v>
      </c>
      <c r="BW25" s="57">
        <f>E25</f>
        <v>52</v>
      </c>
      <c r="BX25" s="56"/>
      <c r="BY25" s="57" t="s">
        <v>236</v>
      </c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8" t="s">
        <v>237</v>
      </c>
      <c r="CM25" s="58" t="s">
        <v>238</v>
      </c>
      <c r="CN25" s="72" t="s">
        <v>53</v>
      </c>
    </row>
    <row r="26" spans="1:92" ht="12.75" hidden="1">
      <c r="A26" s="60"/>
      <c r="B26" s="59" t="s">
        <v>116</v>
      </c>
      <c r="C26" s="55"/>
      <c r="D26" s="55">
        <v>167</v>
      </c>
      <c r="E26" s="55">
        <v>56</v>
      </c>
      <c r="F26" s="35">
        <v>56</v>
      </c>
      <c r="G26" s="35">
        <v>56</v>
      </c>
      <c r="H26" s="35">
        <v>56</v>
      </c>
      <c r="I26" s="35">
        <v>56</v>
      </c>
      <c r="J26" s="35">
        <v>56</v>
      </c>
      <c r="K26" s="35">
        <v>56</v>
      </c>
      <c r="L26" s="35">
        <v>56</v>
      </c>
      <c r="M26" s="35">
        <v>56</v>
      </c>
      <c r="N26" s="35">
        <v>56</v>
      </c>
      <c r="O26" s="35">
        <v>56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55"/>
      <c r="AP26" s="55"/>
      <c r="AQ26" s="55"/>
      <c r="AR26" s="55"/>
      <c r="AS26" s="55"/>
      <c r="AT26" s="55"/>
      <c r="AU26" s="55"/>
      <c r="AV26" s="55"/>
      <c r="AW26" s="55"/>
      <c r="AX26" s="55">
        <v>48</v>
      </c>
      <c r="AY26" s="69">
        <f t="shared" si="4"/>
        <v>8</v>
      </c>
      <c r="AZ26" s="54">
        <f t="shared" si="1"/>
        <v>56</v>
      </c>
      <c r="BA26" s="69">
        <f t="shared" si="5"/>
        <v>-48</v>
      </c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1">
        <f t="shared" si="6"/>
        <v>7</v>
      </c>
      <c r="BW26" s="57"/>
      <c r="BX26" s="56"/>
      <c r="BY26" s="57" t="s">
        <v>117</v>
      </c>
      <c r="BZ26" s="57" t="s">
        <v>117</v>
      </c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8"/>
      <c r="CM26" s="58" t="s">
        <v>118</v>
      </c>
      <c r="CN26" s="72">
        <v>40302</v>
      </c>
    </row>
    <row r="27" spans="1:92" ht="12.75" hidden="1">
      <c r="A27" s="60">
        <v>15</v>
      </c>
      <c r="B27" s="59" t="s">
        <v>119</v>
      </c>
      <c r="C27" s="55">
        <v>27</v>
      </c>
      <c r="D27" s="55">
        <v>162</v>
      </c>
      <c r="E27" s="55">
        <v>63</v>
      </c>
      <c r="F27" s="35"/>
      <c r="G27" s="35"/>
      <c r="H27" s="35"/>
      <c r="I27" s="35"/>
      <c r="J27" s="35"/>
      <c r="K27" s="35"/>
      <c r="L27" s="35"/>
      <c r="M27" s="35"/>
      <c r="N27" s="35">
        <v>63</v>
      </c>
      <c r="O27" s="35">
        <v>63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55"/>
      <c r="AP27" s="55"/>
      <c r="AQ27" s="55"/>
      <c r="AR27" s="55"/>
      <c r="AS27" s="55"/>
      <c r="AT27" s="55"/>
      <c r="AU27" s="55"/>
      <c r="AV27" s="55"/>
      <c r="AW27" s="55"/>
      <c r="AX27" s="55">
        <v>55</v>
      </c>
      <c r="AY27" s="69">
        <f t="shared" si="4"/>
        <v>8</v>
      </c>
      <c r="AZ27" s="54">
        <f t="shared" si="1"/>
        <v>63</v>
      </c>
      <c r="BA27" s="69">
        <f t="shared" si="5"/>
        <v>-55</v>
      </c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1">
        <f t="shared" si="6"/>
        <v>7.875</v>
      </c>
      <c r="BW27" s="57"/>
      <c r="BX27" s="56"/>
      <c r="BY27" s="57" t="s">
        <v>120</v>
      </c>
      <c r="BZ27" s="57" t="s">
        <v>120</v>
      </c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8" t="s">
        <v>121</v>
      </c>
      <c r="CM27" s="58" t="s">
        <v>122</v>
      </c>
      <c r="CN27" s="72">
        <v>40318</v>
      </c>
    </row>
    <row r="28" spans="1:92" ht="12.75" hidden="1">
      <c r="A28" s="60">
        <v>16</v>
      </c>
      <c r="B28" s="59" t="s">
        <v>225</v>
      </c>
      <c r="C28" s="55">
        <v>21</v>
      </c>
      <c r="D28" s="55">
        <v>182</v>
      </c>
      <c r="E28" s="55">
        <v>66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v>66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55"/>
      <c r="AP28" s="55"/>
      <c r="AQ28" s="55"/>
      <c r="AR28" s="55"/>
      <c r="AS28" s="55"/>
      <c r="AT28" s="55"/>
      <c r="AU28" s="55"/>
      <c r="AV28" s="55"/>
      <c r="AW28" s="55"/>
      <c r="AX28" s="55">
        <v>58</v>
      </c>
      <c r="AY28" s="69">
        <f t="shared" si="4"/>
        <v>8</v>
      </c>
      <c r="AZ28" s="54">
        <f t="shared" si="1"/>
        <v>66</v>
      </c>
      <c r="BA28" s="69">
        <f t="shared" si="5"/>
        <v>-58</v>
      </c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1">
        <f t="shared" si="6"/>
        <v>8.25</v>
      </c>
      <c r="BW28" s="57"/>
      <c r="BX28" s="56"/>
      <c r="BY28" s="57" t="s">
        <v>226</v>
      </c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8"/>
      <c r="CM28" s="58"/>
      <c r="CN28" s="72"/>
    </row>
    <row r="29" spans="1:92" ht="12.75" hidden="1">
      <c r="A29" s="60"/>
      <c r="B29" s="59" t="s">
        <v>123</v>
      </c>
      <c r="C29" s="55"/>
      <c r="D29" s="55"/>
      <c r="E29" s="55">
        <v>67.7</v>
      </c>
      <c r="F29" s="35">
        <v>67.7</v>
      </c>
      <c r="G29" s="35">
        <v>67.7</v>
      </c>
      <c r="H29" s="35">
        <v>67.7</v>
      </c>
      <c r="I29" s="35">
        <v>67.7</v>
      </c>
      <c r="J29" s="35">
        <v>67.7</v>
      </c>
      <c r="K29" s="35">
        <v>67.7</v>
      </c>
      <c r="L29" s="35">
        <v>67.7</v>
      </c>
      <c r="M29" s="35">
        <v>67.7</v>
      </c>
      <c r="N29" s="35">
        <v>67.7</v>
      </c>
      <c r="O29" s="35">
        <v>67.7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55"/>
      <c r="AP29" s="55"/>
      <c r="AQ29" s="55"/>
      <c r="AR29" s="55"/>
      <c r="AS29" s="55"/>
      <c r="AT29" s="55"/>
      <c r="AU29" s="55"/>
      <c r="AV29" s="55"/>
      <c r="AW29" s="55"/>
      <c r="AX29" s="55">
        <v>60</v>
      </c>
      <c r="AY29" s="69">
        <f t="shared" si="4"/>
        <v>7.700000000000003</v>
      </c>
      <c r="AZ29" s="54">
        <f t="shared" si="1"/>
        <v>67.7</v>
      </c>
      <c r="BA29" s="69">
        <f t="shared" si="5"/>
        <v>-60</v>
      </c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1">
        <f t="shared" si="6"/>
        <v>8.792207792207789</v>
      </c>
      <c r="BW29" s="57"/>
      <c r="BX29" s="56"/>
      <c r="BY29" s="57" t="s">
        <v>124</v>
      </c>
      <c r="BZ29" s="57" t="s">
        <v>124</v>
      </c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8"/>
      <c r="CM29" s="58" t="s">
        <v>125</v>
      </c>
      <c r="CN29" s="72" t="s">
        <v>53</v>
      </c>
    </row>
    <row r="30" spans="1:92" ht="12.75">
      <c r="A30" s="60">
        <v>12</v>
      </c>
      <c r="B30" s="59" t="s">
        <v>227</v>
      </c>
      <c r="C30" s="55">
        <v>36</v>
      </c>
      <c r="D30" s="55">
        <v>163</v>
      </c>
      <c r="E30" s="55">
        <v>65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>
        <v>65</v>
      </c>
      <c r="R30" s="35">
        <v>63</v>
      </c>
      <c r="S30" s="35">
        <v>63</v>
      </c>
      <c r="T30" s="35">
        <v>63</v>
      </c>
      <c r="U30" s="35">
        <v>61.5</v>
      </c>
      <c r="V30" s="35">
        <v>62.5</v>
      </c>
      <c r="W30" s="35">
        <v>62.5</v>
      </c>
      <c r="X30" s="35">
        <v>62.5</v>
      </c>
      <c r="Y30" s="35">
        <v>62.5</v>
      </c>
      <c r="Z30" s="35">
        <v>62.5</v>
      </c>
      <c r="AA30" s="35">
        <f>V30+1</f>
        <v>63.5</v>
      </c>
      <c r="AB30" s="35">
        <v>63.5</v>
      </c>
      <c r="AC30" s="35">
        <v>64.5</v>
      </c>
      <c r="AD30" s="35">
        <f>AC30+1</f>
        <v>65.5</v>
      </c>
      <c r="AE30" s="35">
        <f>AD30+1</f>
        <v>66.5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55">
        <v>66.5</v>
      </c>
      <c r="AP30" s="55">
        <v>66.5</v>
      </c>
      <c r="AQ30" s="55">
        <v>66.5</v>
      </c>
      <c r="AR30" s="55">
        <v>66.5</v>
      </c>
      <c r="AS30" s="55">
        <v>66.5</v>
      </c>
      <c r="AT30" s="55">
        <v>66.5</v>
      </c>
      <c r="AU30" s="55">
        <v>66.5</v>
      </c>
      <c r="AV30" s="55">
        <v>66.5</v>
      </c>
      <c r="AW30" s="55">
        <v>66.5</v>
      </c>
      <c r="AX30" s="55">
        <v>58</v>
      </c>
      <c r="AY30" s="69">
        <f t="shared" si="4"/>
        <v>7</v>
      </c>
      <c r="AZ30" s="54">
        <f t="shared" si="1"/>
        <v>-1.5</v>
      </c>
      <c r="BA30" s="69">
        <f t="shared" si="5"/>
        <v>8.5</v>
      </c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1">
        <f t="shared" si="6"/>
        <v>-0.21428571428571427</v>
      </c>
      <c r="BW30" s="57"/>
      <c r="BX30" s="56"/>
      <c r="BY30" s="57" t="s">
        <v>287</v>
      </c>
      <c r="BZ30" s="57" t="s">
        <v>284</v>
      </c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8" t="s">
        <v>269</v>
      </c>
      <c r="CM30" s="58"/>
      <c r="CN30" s="72"/>
    </row>
    <row r="31" spans="1:92" ht="12.75">
      <c r="A31" s="60">
        <v>13</v>
      </c>
      <c r="B31" s="59" t="s">
        <v>271</v>
      </c>
      <c r="C31" s="55">
        <v>27</v>
      </c>
      <c r="D31" s="55">
        <v>160</v>
      </c>
      <c r="E31" s="55">
        <v>55</v>
      </c>
      <c r="F31" s="35"/>
      <c r="G31" s="35"/>
      <c r="H31" s="35"/>
      <c r="I31" s="35"/>
      <c r="J31" s="35"/>
      <c r="K31" s="35"/>
      <c r="L31" s="35"/>
      <c r="M31" s="35"/>
      <c r="N31" s="35">
        <v>55</v>
      </c>
      <c r="O31" s="35">
        <v>55</v>
      </c>
      <c r="P31" s="35">
        <v>55</v>
      </c>
      <c r="Q31" s="35"/>
      <c r="R31" s="35"/>
      <c r="S31" s="35">
        <v>54.3</v>
      </c>
      <c r="T31" s="35">
        <v>53.7</v>
      </c>
      <c r="U31" s="35">
        <v>53.7</v>
      </c>
      <c r="V31" s="35">
        <v>54</v>
      </c>
      <c r="W31" s="35">
        <v>54</v>
      </c>
      <c r="X31" s="35">
        <v>54</v>
      </c>
      <c r="Y31" s="35">
        <v>54</v>
      </c>
      <c r="Z31" s="35">
        <v>54</v>
      </c>
      <c r="AA31" s="35">
        <f>W31+1</f>
        <v>55</v>
      </c>
      <c r="AB31" s="35">
        <v>55</v>
      </c>
      <c r="AC31" s="35">
        <v>56</v>
      </c>
      <c r="AD31" s="35">
        <f>AC31+1</f>
        <v>57</v>
      </c>
      <c r="AE31" s="35">
        <f>AD31+1</f>
        <v>58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55">
        <v>58</v>
      </c>
      <c r="AP31" s="55">
        <v>58</v>
      </c>
      <c r="AQ31" s="55">
        <v>58</v>
      </c>
      <c r="AR31" s="55">
        <v>58</v>
      </c>
      <c r="AS31" s="55">
        <v>58</v>
      </c>
      <c r="AT31" s="55">
        <v>58</v>
      </c>
      <c r="AU31" s="55">
        <v>58</v>
      </c>
      <c r="AV31" s="55">
        <v>58</v>
      </c>
      <c r="AW31" s="55">
        <v>58</v>
      </c>
      <c r="AX31" s="55">
        <v>50</v>
      </c>
      <c r="AY31" s="69">
        <f t="shared" si="4"/>
        <v>5</v>
      </c>
      <c r="AZ31" s="54">
        <f t="shared" si="1"/>
        <v>-3</v>
      </c>
      <c r="BA31" s="69">
        <f t="shared" si="5"/>
        <v>8</v>
      </c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1">
        <f t="shared" si="6"/>
        <v>-0.6</v>
      </c>
      <c r="BW31" s="57"/>
      <c r="BX31" s="56"/>
      <c r="BY31" s="57" t="s">
        <v>155</v>
      </c>
      <c r="BZ31" s="57" t="s">
        <v>295</v>
      </c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8" t="s">
        <v>203</v>
      </c>
      <c r="CM31" s="58" t="s">
        <v>204</v>
      </c>
      <c r="CN31" s="72">
        <v>40319</v>
      </c>
    </row>
    <row r="32" spans="1:92" ht="12.75">
      <c r="A32" s="60">
        <v>14</v>
      </c>
      <c r="B32" s="59" t="s">
        <v>133</v>
      </c>
      <c r="C32" s="55">
        <v>23</v>
      </c>
      <c r="D32" s="55">
        <v>175</v>
      </c>
      <c r="E32" s="55">
        <v>68</v>
      </c>
      <c r="F32" s="35">
        <v>63</v>
      </c>
      <c r="G32" s="35">
        <v>62.8</v>
      </c>
      <c r="H32" s="35">
        <v>62.5</v>
      </c>
      <c r="I32" s="35">
        <v>62.5</v>
      </c>
      <c r="J32" s="35">
        <v>61</v>
      </c>
      <c r="K32" s="35">
        <v>62.2</v>
      </c>
      <c r="L32" s="35">
        <v>62.2</v>
      </c>
      <c r="M32" s="35">
        <v>61</v>
      </c>
      <c r="N32" s="35">
        <v>61</v>
      </c>
      <c r="O32" s="35">
        <v>59.2</v>
      </c>
      <c r="P32" s="35">
        <v>58.2</v>
      </c>
      <c r="Q32" s="35">
        <v>59.7</v>
      </c>
      <c r="R32" s="35">
        <v>57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>
        <v>68</v>
      </c>
      <c r="AG32" s="35"/>
      <c r="AH32" s="35"/>
      <c r="AI32" s="35"/>
      <c r="AJ32" s="35"/>
      <c r="AK32" s="35"/>
      <c r="AL32" s="35"/>
      <c r="AM32" s="35"/>
      <c r="AN32" s="35"/>
      <c r="AO32" s="55">
        <v>68</v>
      </c>
      <c r="AP32" s="55">
        <v>68</v>
      </c>
      <c r="AQ32" s="55">
        <v>68</v>
      </c>
      <c r="AR32" s="55">
        <v>68</v>
      </c>
      <c r="AS32" s="55">
        <v>68</v>
      </c>
      <c r="AT32" s="55">
        <v>68</v>
      </c>
      <c r="AU32" s="55">
        <v>68</v>
      </c>
      <c r="AV32" s="55">
        <v>68</v>
      </c>
      <c r="AW32" s="55">
        <v>68</v>
      </c>
      <c r="AX32" s="55">
        <v>60</v>
      </c>
      <c r="AY32" s="69">
        <f t="shared" si="4"/>
        <v>8</v>
      </c>
      <c r="AZ32" s="54">
        <f t="shared" si="1"/>
        <v>0</v>
      </c>
      <c r="BA32" s="69">
        <f t="shared" si="5"/>
        <v>8</v>
      </c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1">
        <f t="shared" si="6"/>
        <v>0</v>
      </c>
      <c r="BW32" s="57">
        <f>E32</f>
        <v>68</v>
      </c>
      <c r="BX32" s="56"/>
      <c r="BY32" s="57" t="s">
        <v>134</v>
      </c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8"/>
      <c r="CM32" s="58"/>
      <c r="CN32" s="72" t="s">
        <v>53</v>
      </c>
    </row>
    <row r="33" spans="1:92" ht="12.75">
      <c r="A33" s="60">
        <v>16</v>
      </c>
      <c r="B33" s="59" t="s">
        <v>126</v>
      </c>
      <c r="C33" s="55">
        <v>23</v>
      </c>
      <c r="D33" s="55">
        <v>164</v>
      </c>
      <c r="E33" s="55">
        <v>57</v>
      </c>
      <c r="F33" s="35"/>
      <c r="G33" s="35"/>
      <c r="H33" s="35"/>
      <c r="I33" s="35"/>
      <c r="J33" s="35"/>
      <c r="K33" s="35"/>
      <c r="L33" s="35"/>
      <c r="M33" s="35">
        <v>57</v>
      </c>
      <c r="N33" s="35">
        <v>57</v>
      </c>
      <c r="O33" s="35">
        <v>57</v>
      </c>
      <c r="P33" s="35">
        <v>56</v>
      </c>
      <c r="Q33" s="35">
        <v>55</v>
      </c>
      <c r="R33" s="35">
        <v>54</v>
      </c>
      <c r="S33" s="35">
        <v>55</v>
      </c>
      <c r="T33" s="35">
        <v>55</v>
      </c>
      <c r="U33" s="35">
        <v>55</v>
      </c>
      <c r="V33" s="35">
        <v>55</v>
      </c>
      <c r="W33" s="35">
        <v>55</v>
      </c>
      <c r="X33" s="35">
        <v>53</v>
      </c>
      <c r="Y33" s="35">
        <v>53</v>
      </c>
      <c r="Z33" s="35">
        <v>53</v>
      </c>
      <c r="AA33" s="35">
        <f>X33+1</f>
        <v>54</v>
      </c>
      <c r="AB33" s="35">
        <v>54</v>
      </c>
      <c r="AC33" s="35">
        <v>55</v>
      </c>
      <c r="AD33" s="35">
        <f>AC33+1</f>
        <v>56</v>
      </c>
      <c r="AE33" s="35">
        <f>AD33+1</f>
        <v>57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55">
        <v>57</v>
      </c>
      <c r="AP33" s="55">
        <v>57</v>
      </c>
      <c r="AQ33" s="55">
        <v>57</v>
      </c>
      <c r="AR33" s="55">
        <v>57</v>
      </c>
      <c r="AS33" s="55">
        <v>57</v>
      </c>
      <c r="AT33" s="55">
        <v>57</v>
      </c>
      <c r="AU33" s="55">
        <v>57</v>
      </c>
      <c r="AV33" s="55">
        <v>57</v>
      </c>
      <c r="AW33" s="55">
        <v>57</v>
      </c>
      <c r="AX33" s="55">
        <v>50</v>
      </c>
      <c r="AY33" s="69">
        <f t="shared" si="4"/>
        <v>7</v>
      </c>
      <c r="AZ33" s="54">
        <f t="shared" si="1"/>
        <v>0</v>
      </c>
      <c r="BA33" s="69">
        <f t="shared" si="5"/>
        <v>7</v>
      </c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1">
        <f t="shared" si="6"/>
        <v>0</v>
      </c>
      <c r="BW33" s="57"/>
      <c r="BX33" s="56"/>
      <c r="BY33" s="57" t="s">
        <v>127</v>
      </c>
      <c r="BZ33" s="57" t="s">
        <v>301</v>
      </c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8" t="s">
        <v>128</v>
      </c>
      <c r="CM33" s="58" t="s">
        <v>129</v>
      </c>
      <c r="CN33" s="72">
        <v>40311</v>
      </c>
    </row>
    <row r="34" spans="1:92" ht="12.75">
      <c r="A34" s="60"/>
      <c r="B34" s="59" t="s">
        <v>404</v>
      </c>
      <c r="C34" s="55">
        <v>38</v>
      </c>
      <c r="D34" s="55">
        <v>168</v>
      </c>
      <c r="E34" s="55">
        <v>68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55">
        <v>68</v>
      </c>
      <c r="AP34" s="55">
        <v>68</v>
      </c>
      <c r="AQ34" s="55">
        <v>68</v>
      </c>
      <c r="AR34" s="55">
        <v>68</v>
      </c>
      <c r="AS34" s="74">
        <v>68</v>
      </c>
      <c r="AT34" s="74">
        <v>67.1</v>
      </c>
      <c r="AU34" s="74">
        <v>66.7</v>
      </c>
      <c r="AV34" s="55">
        <v>66.7</v>
      </c>
      <c r="AW34" s="55">
        <v>66.7</v>
      </c>
      <c r="AX34" s="55">
        <v>58</v>
      </c>
      <c r="AY34" s="69">
        <f aca="true" t="shared" si="8" ref="AY34:AY39">E34-AX34</f>
        <v>10</v>
      </c>
      <c r="AZ34" s="54">
        <f t="shared" si="1"/>
        <v>1.2999999999999972</v>
      </c>
      <c r="BA34" s="69">
        <f aca="true" t="shared" si="9" ref="BA34:BA39">AY34-AZ34</f>
        <v>8.700000000000003</v>
      </c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1"/>
      <c r="BW34" s="57"/>
      <c r="BX34" s="56"/>
      <c r="BY34" s="57" t="s">
        <v>405</v>
      </c>
      <c r="BZ34" s="57" t="s">
        <v>414</v>
      </c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8" t="s">
        <v>313</v>
      </c>
      <c r="CM34" s="58" t="s">
        <v>406</v>
      </c>
      <c r="CN34" s="72" t="s">
        <v>407</v>
      </c>
    </row>
    <row r="35" spans="1:92" ht="12.75">
      <c r="A35" s="60">
        <v>8</v>
      </c>
      <c r="B35" s="59" t="s">
        <v>89</v>
      </c>
      <c r="C35" s="55">
        <v>28</v>
      </c>
      <c r="D35" s="55">
        <v>172</v>
      </c>
      <c r="E35" s="55">
        <v>86</v>
      </c>
      <c r="F35" s="35">
        <v>86</v>
      </c>
      <c r="G35" s="35">
        <v>86</v>
      </c>
      <c r="H35" s="35">
        <v>84</v>
      </c>
      <c r="I35" s="35">
        <v>85</v>
      </c>
      <c r="J35" s="35">
        <v>85</v>
      </c>
      <c r="K35" s="35">
        <v>85</v>
      </c>
      <c r="L35" s="35">
        <v>85</v>
      </c>
      <c r="M35" s="35">
        <v>85</v>
      </c>
      <c r="N35" s="35">
        <v>85</v>
      </c>
      <c r="O35" s="35">
        <v>85</v>
      </c>
      <c r="P35" s="35">
        <v>85</v>
      </c>
      <c r="Q35" s="35">
        <v>85</v>
      </c>
      <c r="R35" s="35">
        <v>85</v>
      </c>
      <c r="S35" s="35">
        <v>85</v>
      </c>
      <c r="T35" s="35">
        <v>85</v>
      </c>
      <c r="U35" s="35">
        <v>84</v>
      </c>
      <c r="V35" s="35">
        <v>84</v>
      </c>
      <c r="W35" s="35">
        <v>84</v>
      </c>
      <c r="X35" s="35">
        <v>84</v>
      </c>
      <c r="Y35" s="35">
        <v>85</v>
      </c>
      <c r="Z35" s="35">
        <v>85</v>
      </c>
      <c r="AA35" s="35">
        <v>85</v>
      </c>
      <c r="AB35" s="35">
        <v>85</v>
      </c>
      <c r="AC35" s="35">
        <v>86</v>
      </c>
      <c r="AD35" s="35">
        <v>86</v>
      </c>
      <c r="AE35" s="35">
        <v>86</v>
      </c>
      <c r="AF35" s="35">
        <v>86</v>
      </c>
      <c r="AG35" s="35"/>
      <c r="AH35" s="35"/>
      <c r="AI35" s="35"/>
      <c r="AJ35" s="35"/>
      <c r="AK35" s="35"/>
      <c r="AL35" s="35">
        <v>87</v>
      </c>
      <c r="AM35" s="35">
        <v>87</v>
      </c>
      <c r="AN35" s="35">
        <v>86.5</v>
      </c>
      <c r="AO35" s="55">
        <v>86</v>
      </c>
      <c r="AP35" s="55">
        <v>86</v>
      </c>
      <c r="AQ35" s="55">
        <v>86</v>
      </c>
      <c r="AR35" s="55">
        <v>86</v>
      </c>
      <c r="AS35" s="55">
        <v>86</v>
      </c>
      <c r="AT35" s="55">
        <v>86</v>
      </c>
      <c r="AU35" s="55">
        <v>86</v>
      </c>
      <c r="AV35" s="74">
        <v>84</v>
      </c>
      <c r="AW35" s="55">
        <v>84</v>
      </c>
      <c r="AX35" s="55">
        <v>75</v>
      </c>
      <c r="AY35" s="69">
        <f t="shared" si="8"/>
        <v>11</v>
      </c>
      <c r="AZ35" s="54">
        <f t="shared" si="1"/>
        <v>2</v>
      </c>
      <c r="BA35" s="69">
        <f t="shared" si="9"/>
        <v>9</v>
      </c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1">
        <f>AZ35/AY35</f>
        <v>0.18181818181818182</v>
      </c>
      <c r="BW35" s="57">
        <f>E35</f>
        <v>86</v>
      </c>
      <c r="BX35" s="56"/>
      <c r="BY35" s="57" t="s">
        <v>90</v>
      </c>
      <c r="BZ35" s="57" t="s">
        <v>360</v>
      </c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8" t="s">
        <v>91</v>
      </c>
      <c r="CM35" s="58" t="s">
        <v>92</v>
      </c>
      <c r="CN35" s="72" t="s">
        <v>53</v>
      </c>
    </row>
    <row r="36" spans="1:92" ht="12.75" hidden="1">
      <c r="A36" s="9">
        <v>9</v>
      </c>
      <c r="B36" s="10" t="s">
        <v>231</v>
      </c>
      <c r="C36" s="14">
        <v>38</v>
      </c>
      <c r="D36" s="14">
        <v>160</v>
      </c>
      <c r="E36" s="14">
        <v>73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35"/>
      <c r="AC36" s="35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74"/>
      <c r="AW36" s="74"/>
      <c r="AX36" s="14">
        <v>55</v>
      </c>
      <c r="AY36" s="69">
        <f t="shared" si="8"/>
        <v>18</v>
      </c>
      <c r="AZ36" s="54">
        <f t="shared" si="1"/>
        <v>73</v>
      </c>
      <c r="BA36" s="69">
        <f t="shared" si="9"/>
        <v>-55</v>
      </c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16">
        <f>AZ36/AY36</f>
        <v>4.055555555555555</v>
      </c>
      <c r="BW36" s="1"/>
      <c r="BX36" s="15"/>
      <c r="BY36" s="5"/>
      <c r="BZ36" s="5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20"/>
      <c r="CL36" s="9"/>
      <c r="CM36" s="17"/>
      <c r="CN36" s="22" t="s">
        <v>53</v>
      </c>
    </row>
    <row r="37" spans="1:92" ht="12.75">
      <c r="A37" s="60">
        <v>9</v>
      </c>
      <c r="B37" s="59" t="s">
        <v>83</v>
      </c>
      <c r="C37" s="55">
        <v>28</v>
      </c>
      <c r="D37" s="55">
        <v>165</v>
      </c>
      <c r="E37" s="55">
        <v>73</v>
      </c>
      <c r="F37" s="35">
        <v>71</v>
      </c>
      <c r="G37" s="35">
        <v>70</v>
      </c>
      <c r="H37" s="35">
        <v>71</v>
      </c>
      <c r="I37" s="35">
        <v>70.5</v>
      </c>
      <c r="J37" s="35">
        <v>70.5</v>
      </c>
      <c r="K37" s="35">
        <v>70</v>
      </c>
      <c r="L37" s="35">
        <v>71</v>
      </c>
      <c r="M37" s="35">
        <v>71</v>
      </c>
      <c r="N37" s="35">
        <v>71</v>
      </c>
      <c r="O37" s="35">
        <v>72</v>
      </c>
      <c r="P37" s="35">
        <v>68.6</v>
      </c>
      <c r="Q37" s="35">
        <v>67.9</v>
      </c>
      <c r="R37" s="35">
        <v>66.4</v>
      </c>
      <c r="S37" s="35">
        <v>67</v>
      </c>
      <c r="T37" s="35">
        <v>65.1</v>
      </c>
      <c r="U37" s="35">
        <v>66.5</v>
      </c>
      <c r="V37" s="35">
        <v>67.8</v>
      </c>
      <c r="W37" s="35">
        <v>68</v>
      </c>
      <c r="X37" s="35">
        <v>68</v>
      </c>
      <c r="Y37" s="35">
        <v>67.5</v>
      </c>
      <c r="Z37" s="35">
        <v>68</v>
      </c>
      <c r="AA37" s="35">
        <v>68</v>
      </c>
      <c r="AB37" s="35">
        <v>67.7</v>
      </c>
      <c r="AC37" s="35">
        <v>67.7</v>
      </c>
      <c r="AD37" s="35">
        <v>66</v>
      </c>
      <c r="AE37" s="35">
        <v>63.7</v>
      </c>
      <c r="AF37" s="35">
        <v>64.7</v>
      </c>
      <c r="AG37" s="35">
        <v>63.2</v>
      </c>
      <c r="AH37" s="35">
        <v>62.1</v>
      </c>
      <c r="AI37" s="35">
        <v>62.6</v>
      </c>
      <c r="AJ37" s="35">
        <v>64</v>
      </c>
      <c r="AK37" s="35">
        <v>63.5</v>
      </c>
      <c r="AL37" s="35"/>
      <c r="AM37" s="35"/>
      <c r="AN37" s="35"/>
      <c r="AO37" s="55">
        <v>63.5</v>
      </c>
      <c r="AP37" s="55">
        <v>66.5</v>
      </c>
      <c r="AQ37" s="55">
        <v>68.5</v>
      </c>
      <c r="AR37" s="55">
        <v>68.5</v>
      </c>
      <c r="AS37" s="55">
        <v>68.5</v>
      </c>
      <c r="AT37" s="55">
        <v>68.5</v>
      </c>
      <c r="AU37" s="55">
        <v>68.5</v>
      </c>
      <c r="AV37" s="74">
        <v>67.7</v>
      </c>
      <c r="AW37" s="74">
        <v>65.8</v>
      </c>
      <c r="AX37" s="55">
        <v>58</v>
      </c>
      <c r="AY37" s="69">
        <f t="shared" si="8"/>
        <v>15</v>
      </c>
      <c r="AZ37" s="54">
        <f t="shared" si="1"/>
        <v>7.200000000000003</v>
      </c>
      <c r="BA37" s="69">
        <f t="shared" si="9"/>
        <v>7.799999999999997</v>
      </c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1">
        <f>AZ37/AY37</f>
        <v>0.4800000000000002</v>
      </c>
      <c r="BW37" s="57">
        <f>E37</f>
        <v>73</v>
      </c>
      <c r="BX37" s="56">
        <f>AK37-AJ37</f>
        <v>-0.5</v>
      </c>
      <c r="BY37" s="57" t="s">
        <v>84</v>
      </c>
      <c r="BZ37" s="57" t="s">
        <v>272</v>
      </c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 t="s">
        <v>85</v>
      </c>
      <c r="CL37" s="58" t="s">
        <v>86</v>
      </c>
      <c r="CM37" s="58" t="s">
        <v>87</v>
      </c>
      <c r="CN37" s="72" t="s">
        <v>53</v>
      </c>
    </row>
    <row r="38" spans="1:92" ht="12.75">
      <c r="A38" s="73">
        <v>20</v>
      </c>
      <c r="B38" s="59" t="s">
        <v>328</v>
      </c>
      <c r="C38" s="55">
        <v>25</v>
      </c>
      <c r="D38" s="55">
        <v>178</v>
      </c>
      <c r="E38" s="55">
        <v>74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>
        <v>74</v>
      </c>
      <c r="AG38" s="35">
        <v>71</v>
      </c>
      <c r="AH38" s="35">
        <v>72</v>
      </c>
      <c r="AI38" s="35"/>
      <c r="AJ38" s="35">
        <v>70</v>
      </c>
      <c r="AK38" s="35"/>
      <c r="AL38" s="35">
        <v>69.5</v>
      </c>
      <c r="AM38" s="35">
        <v>70</v>
      </c>
      <c r="AN38" s="35">
        <v>68</v>
      </c>
      <c r="AO38" s="55">
        <v>70</v>
      </c>
      <c r="AP38" s="55">
        <v>69</v>
      </c>
      <c r="AQ38" s="55">
        <v>67</v>
      </c>
      <c r="AR38" s="74">
        <v>70</v>
      </c>
      <c r="AS38" s="74">
        <v>68.5</v>
      </c>
      <c r="AT38" s="74">
        <v>68</v>
      </c>
      <c r="AU38" s="74">
        <v>68</v>
      </c>
      <c r="AV38" s="74">
        <v>67.5</v>
      </c>
      <c r="AW38" s="55">
        <v>67.5</v>
      </c>
      <c r="AX38" s="55">
        <v>60</v>
      </c>
      <c r="AY38" s="69">
        <f t="shared" si="8"/>
        <v>14</v>
      </c>
      <c r="AZ38" s="54">
        <f t="shared" si="1"/>
        <v>6.5</v>
      </c>
      <c r="BA38" s="69">
        <f t="shared" si="9"/>
        <v>7.5</v>
      </c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>
        <f>AZ38/AY38</f>
        <v>0.4642857142857143</v>
      </c>
      <c r="BW38" s="57"/>
      <c r="BX38" s="56"/>
      <c r="BY38" s="57" t="s">
        <v>332</v>
      </c>
      <c r="BZ38" s="57" t="s">
        <v>332</v>
      </c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8" t="s">
        <v>329</v>
      </c>
      <c r="CM38" s="58" t="s">
        <v>330</v>
      </c>
      <c r="CN38" s="72" t="s">
        <v>331</v>
      </c>
    </row>
    <row r="39" spans="1:92" ht="12.75">
      <c r="A39" s="60"/>
      <c r="B39" s="59" t="s">
        <v>420</v>
      </c>
      <c r="C39" s="55">
        <v>25</v>
      </c>
      <c r="D39" s="55">
        <v>175</v>
      </c>
      <c r="E39" s="55">
        <v>65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55"/>
      <c r="AP39" s="55"/>
      <c r="AQ39" s="55"/>
      <c r="AR39" s="55"/>
      <c r="AS39" s="55"/>
      <c r="AT39" s="55"/>
      <c r="AU39" s="55"/>
      <c r="AV39" s="74">
        <v>65</v>
      </c>
      <c r="AW39" s="55">
        <v>65</v>
      </c>
      <c r="AX39" s="55">
        <v>58</v>
      </c>
      <c r="AY39" s="69">
        <f t="shared" si="8"/>
        <v>7</v>
      </c>
      <c r="AZ39" s="54">
        <f t="shared" si="1"/>
        <v>0</v>
      </c>
      <c r="BA39" s="69">
        <f t="shared" si="9"/>
        <v>7</v>
      </c>
      <c r="BB39" s="69">
        <f>H39-BA39</f>
        <v>-7</v>
      </c>
      <c r="BC39" s="54">
        <f>H39-AZ39</f>
        <v>0</v>
      </c>
      <c r="BD39" s="69">
        <f>BB39-BC39</f>
        <v>-7</v>
      </c>
      <c r="BE39" s="69">
        <f>K39-BD39</f>
        <v>7</v>
      </c>
      <c r="BF39" s="54">
        <f>K39-BC39</f>
        <v>0</v>
      </c>
      <c r="BG39" s="69">
        <f>BE39-BF39</f>
        <v>7</v>
      </c>
      <c r="BH39" s="69">
        <f>N39-BG39</f>
        <v>-7</v>
      </c>
      <c r="BI39" s="54">
        <f>N39-BF39</f>
        <v>0</v>
      </c>
      <c r="BJ39" s="69">
        <f>BH39-BI39</f>
        <v>-7</v>
      </c>
      <c r="BK39" s="69">
        <f>Q39-BJ39</f>
        <v>7</v>
      </c>
      <c r="BL39" s="54">
        <f>Q39-BI39</f>
        <v>0</v>
      </c>
      <c r="BM39" s="69">
        <f>BK39-BL39</f>
        <v>7</v>
      </c>
      <c r="BN39" s="69">
        <f>T39-BM39</f>
        <v>-7</v>
      </c>
      <c r="BO39" s="54">
        <f>T39-BL39</f>
        <v>0</v>
      </c>
      <c r="BP39" s="69">
        <f>BN39-BO39</f>
        <v>-7</v>
      </c>
      <c r="BQ39" s="69">
        <f>W39-BP39</f>
        <v>7</v>
      </c>
      <c r="BR39" s="54">
        <f>W39-BO39</f>
        <v>0</v>
      </c>
      <c r="BS39" s="69">
        <f>BQ39-BR39</f>
        <v>7</v>
      </c>
      <c r="BT39" s="69">
        <f>Z39-BS39</f>
        <v>-7</v>
      </c>
      <c r="BU39" s="54">
        <f>Z39-BR39</f>
        <v>0</v>
      </c>
      <c r="BV39" s="71">
        <f>AZ39/AY39</f>
        <v>0</v>
      </c>
      <c r="BW39" s="57"/>
      <c r="BX39" s="56"/>
      <c r="BY39" s="57" t="s">
        <v>421</v>
      </c>
      <c r="BZ39" s="57" t="s">
        <v>421</v>
      </c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8"/>
      <c r="CM39" s="58"/>
      <c r="CN39" s="72">
        <v>40593</v>
      </c>
    </row>
    <row r="40" spans="1:92" ht="17.25">
      <c r="A40" s="78" t="s">
        <v>390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80"/>
    </row>
    <row r="41" spans="1:92" ht="12.75" hidden="1">
      <c r="A41" s="9">
        <v>24</v>
      </c>
      <c r="B41" s="10" t="s">
        <v>81</v>
      </c>
      <c r="C41" s="14">
        <v>26</v>
      </c>
      <c r="D41" s="14">
        <v>168</v>
      </c>
      <c r="E41" s="14">
        <v>72.9</v>
      </c>
      <c r="F41" s="14">
        <v>71.5</v>
      </c>
      <c r="G41" s="23">
        <v>71.5</v>
      </c>
      <c r="H41" s="14">
        <v>71.5</v>
      </c>
      <c r="I41" s="14">
        <v>71.5</v>
      </c>
      <c r="J41" s="14">
        <v>71.5</v>
      </c>
      <c r="K41" s="14">
        <v>71.5</v>
      </c>
      <c r="L41" s="14">
        <v>71.5</v>
      </c>
      <c r="M41" s="14">
        <v>71.5</v>
      </c>
      <c r="N41" s="14">
        <v>71.5</v>
      </c>
      <c r="O41" s="14">
        <v>71.5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>
        <v>65</v>
      </c>
      <c r="AY41" s="15">
        <f aca="true" t="shared" si="10" ref="AY41:AY51">E41-AX41</f>
        <v>7.900000000000006</v>
      </c>
      <c r="AZ41" s="24">
        <f>E41-O41</f>
        <v>1.4000000000000057</v>
      </c>
      <c r="BA41" s="15">
        <f aca="true" t="shared" si="11" ref="BA41:BA51">AY41-AZ41</f>
        <v>6.5</v>
      </c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16">
        <f aca="true" t="shared" si="12" ref="BV41:BV49">AZ41/AY41</f>
        <v>0.1772151898734183</v>
      </c>
      <c r="BW41" s="1"/>
      <c r="BX41" s="15"/>
      <c r="BY41" s="5" t="s">
        <v>82</v>
      </c>
      <c r="BZ41" s="5" t="s">
        <v>82</v>
      </c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20"/>
      <c r="CL41" s="9"/>
      <c r="CM41" s="17"/>
      <c r="CN41" s="21" t="s">
        <v>53</v>
      </c>
    </row>
    <row r="42" spans="1:92" ht="12.75">
      <c r="A42" s="60">
        <v>17</v>
      </c>
      <c r="B42" s="59" t="s">
        <v>209</v>
      </c>
      <c r="C42" s="55">
        <v>24</v>
      </c>
      <c r="D42" s="55">
        <v>163</v>
      </c>
      <c r="E42" s="55">
        <v>66</v>
      </c>
      <c r="F42" s="35">
        <v>61</v>
      </c>
      <c r="G42" s="35">
        <v>61</v>
      </c>
      <c r="H42" s="35">
        <v>61</v>
      </c>
      <c r="I42" s="35">
        <v>61</v>
      </c>
      <c r="J42" s="35">
        <v>61</v>
      </c>
      <c r="K42" s="35">
        <v>61</v>
      </c>
      <c r="L42" s="35">
        <v>61</v>
      </c>
      <c r="M42" s="35">
        <v>61</v>
      </c>
      <c r="N42" s="35">
        <v>61</v>
      </c>
      <c r="O42" s="35">
        <v>61</v>
      </c>
      <c r="P42" s="35"/>
      <c r="Q42" s="35"/>
      <c r="R42" s="35"/>
      <c r="S42" s="35"/>
      <c r="T42" s="35"/>
      <c r="U42" s="35"/>
      <c r="V42" s="35"/>
      <c r="W42" s="35"/>
      <c r="X42" s="35">
        <v>66</v>
      </c>
      <c r="Y42" s="35">
        <v>66</v>
      </c>
      <c r="Z42" s="35">
        <v>66</v>
      </c>
      <c r="AA42" s="35">
        <f>Y42+1</f>
        <v>67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55">
        <v>61</v>
      </c>
      <c r="AP42" s="55">
        <v>61</v>
      </c>
      <c r="AQ42" s="55">
        <v>61</v>
      </c>
      <c r="AR42" s="55">
        <v>61</v>
      </c>
      <c r="AS42" s="55">
        <v>61</v>
      </c>
      <c r="AT42" s="55">
        <v>61</v>
      </c>
      <c r="AU42" s="55">
        <v>61</v>
      </c>
      <c r="AV42" s="55">
        <v>61</v>
      </c>
      <c r="AW42" s="55">
        <v>61</v>
      </c>
      <c r="AX42" s="55">
        <v>55</v>
      </c>
      <c r="AY42" s="69">
        <f>E42-AX42</f>
        <v>11</v>
      </c>
      <c r="AZ42" s="54">
        <f aca="true" t="shared" si="13" ref="AZ42:AZ53">E42-AW42</f>
        <v>5</v>
      </c>
      <c r="BA42" s="69">
        <f>AY42-AZ42</f>
        <v>6</v>
      </c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1">
        <f>AZ42/AY42</f>
        <v>0.45454545454545453</v>
      </c>
      <c r="BW42" s="57"/>
      <c r="BX42" s="56"/>
      <c r="BY42" s="57" t="s">
        <v>303</v>
      </c>
      <c r="BZ42" s="57" t="s">
        <v>303</v>
      </c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 t="s">
        <v>210</v>
      </c>
      <c r="CL42" s="58"/>
      <c r="CM42" s="58" t="s">
        <v>211</v>
      </c>
      <c r="CN42" s="72" t="s">
        <v>53</v>
      </c>
    </row>
    <row r="43" spans="1:92" ht="12.75">
      <c r="A43" s="60">
        <v>15</v>
      </c>
      <c r="B43" s="59" t="s">
        <v>66</v>
      </c>
      <c r="C43" s="55">
        <v>29</v>
      </c>
      <c r="D43" s="55">
        <v>172</v>
      </c>
      <c r="E43" s="55">
        <v>59</v>
      </c>
      <c r="F43" s="35">
        <v>59</v>
      </c>
      <c r="G43" s="35">
        <v>59</v>
      </c>
      <c r="H43" s="35">
        <v>59</v>
      </c>
      <c r="I43" s="35">
        <v>59</v>
      </c>
      <c r="J43" s="35">
        <v>59</v>
      </c>
      <c r="K43" s="35">
        <v>59</v>
      </c>
      <c r="L43" s="35">
        <v>56</v>
      </c>
      <c r="M43" s="35">
        <v>56.5</v>
      </c>
      <c r="N43" s="35">
        <v>56</v>
      </c>
      <c r="O43" s="35">
        <v>54</v>
      </c>
      <c r="P43" s="35"/>
      <c r="Q43" s="35">
        <v>55</v>
      </c>
      <c r="R43" s="35">
        <v>55</v>
      </c>
      <c r="S43" s="35">
        <v>55</v>
      </c>
      <c r="T43" s="35">
        <v>53.8</v>
      </c>
      <c r="U43" s="35">
        <v>53.8</v>
      </c>
      <c r="V43" s="35">
        <v>53.8</v>
      </c>
      <c r="W43" s="35">
        <v>53.8</v>
      </c>
      <c r="X43" s="35">
        <v>53.8</v>
      </c>
      <c r="Y43" s="35">
        <v>53.8</v>
      </c>
      <c r="Z43" s="35">
        <v>53.8</v>
      </c>
      <c r="AA43" s="35">
        <f>U43+1</f>
        <v>54.8</v>
      </c>
      <c r="AB43" s="35">
        <v>54.8</v>
      </c>
      <c r="AC43" s="35">
        <v>55.8</v>
      </c>
      <c r="AD43" s="35">
        <f>AC43+1</f>
        <v>56.8</v>
      </c>
      <c r="AE43" s="35">
        <f>AD43+1</f>
        <v>57.8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55">
        <v>57.8</v>
      </c>
      <c r="AP43" s="55">
        <v>57.8</v>
      </c>
      <c r="AQ43" s="55">
        <v>57.8</v>
      </c>
      <c r="AR43" s="74">
        <v>56</v>
      </c>
      <c r="AS43" s="55">
        <v>56</v>
      </c>
      <c r="AT43" s="55">
        <v>56</v>
      </c>
      <c r="AU43" s="55">
        <v>56</v>
      </c>
      <c r="AV43" s="55">
        <v>56</v>
      </c>
      <c r="AW43" s="55">
        <v>56</v>
      </c>
      <c r="AX43" s="55">
        <v>51</v>
      </c>
      <c r="AY43" s="69">
        <f>E43-AX43</f>
        <v>8</v>
      </c>
      <c r="AZ43" s="54">
        <f t="shared" si="13"/>
        <v>3</v>
      </c>
      <c r="BA43" s="69">
        <f>AY43-AZ43</f>
        <v>5</v>
      </c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1">
        <f>AZ43/AY43</f>
        <v>0.375</v>
      </c>
      <c r="BW43" s="57"/>
      <c r="BX43" s="56"/>
      <c r="BY43" s="57" t="s">
        <v>65</v>
      </c>
      <c r="BZ43" s="57" t="s">
        <v>276</v>
      </c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8" t="s">
        <v>68</v>
      </c>
      <c r="CM43" s="58" t="s">
        <v>69</v>
      </c>
      <c r="CN43" s="72">
        <v>40302</v>
      </c>
    </row>
    <row r="44" spans="1:92" ht="12.75">
      <c r="A44" s="60">
        <v>18</v>
      </c>
      <c r="B44" s="59" t="s">
        <v>88</v>
      </c>
      <c r="C44" s="55">
        <v>29</v>
      </c>
      <c r="D44" s="55">
        <v>165</v>
      </c>
      <c r="E44" s="55">
        <v>70.1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>
        <v>70.1</v>
      </c>
      <c r="Q44" s="35">
        <v>69</v>
      </c>
      <c r="R44" s="35">
        <v>69</v>
      </c>
      <c r="S44" s="35">
        <v>68.2</v>
      </c>
      <c r="T44" s="35">
        <v>66.95</v>
      </c>
      <c r="U44" s="35">
        <v>67.5</v>
      </c>
      <c r="V44" s="35">
        <v>66.6</v>
      </c>
      <c r="W44" s="35">
        <v>67</v>
      </c>
      <c r="X44" s="35">
        <v>66.6</v>
      </c>
      <c r="Y44" s="35">
        <v>66.6</v>
      </c>
      <c r="Z44" s="35">
        <v>66.6</v>
      </c>
      <c r="AA44" s="35">
        <v>66.7</v>
      </c>
      <c r="AB44" s="35">
        <v>67</v>
      </c>
      <c r="AC44" s="35">
        <v>67</v>
      </c>
      <c r="AD44" s="35">
        <v>67.5</v>
      </c>
      <c r="AE44" s="35">
        <v>65.9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55">
        <v>65.9</v>
      </c>
      <c r="AP44" s="55">
        <v>65.9</v>
      </c>
      <c r="AQ44" s="55">
        <v>65.9</v>
      </c>
      <c r="AR44" s="55">
        <v>65.9</v>
      </c>
      <c r="AS44" s="55">
        <v>65.9</v>
      </c>
      <c r="AT44" s="55">
        <v>65.9</v>
      </c>
      <c r="AU44" s="55">
        <v>65.9</v>
      </c>
      <c r="AV44" s="55">
        <v>65.9</v>
      </c>
      <c r="AW44" s="55">
        <v>65.9</v>
      </c>
      <c r="AX44" s="55">
        <v>60</v>
      </c>
      <c r="AY44" s="69">
        <f t="shared" si="10"/>
        <v>10.099999999999994</v>
      </c>
      <c r="AZ44" s="54">
        <f t="shared" si="13"/>
        <v>4.199999999999989</v>
      </c>
      <c r="BA44" s="69">
        <f t="shared" si="11"/>
        <v>5.900000000000006</v>
      </c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1">
        <f t="shared" si="12"/>
        <v>0.41584158415841493</v>
      </c>
      <c r="BW44" s="57"/>
      <c r="BX44" s="56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8"/>
      <c r="CM44" s="58"/>
      <c r="CN44" s="72">
        <v>40343</v>
      </c>
    </row>
    <row r="45" spans="1:92" ht="12.75">
      <c r="A45" s="60">
        <v>19</v>
      </c>
      <c r="B45" s="59" t="s">
        <v>93</v>
      </c>
      <c r="C45" s="55">
        <v>24</v>
      </c>
      <c r="D45" s="55">
        <v>160</v>
      </c>
      <c r="E45" s="55">
        <v>62</v>
      </c>
      <c r="F45" s="35">
        <v>62</v>
      </c>
      <c r="G45" s="35">
        <v>62</v>
      </c>
      <c r="H45" s="35">
        <v>62</v>
      </c>
      <c r="I45" s="35">
        <v>61.9</v>
      </c>
      <c r="J45" s="35">
        <v>62</v>
      </c>
      <c r="K45" s="35">
        <v>60.5</v>
      </c>
      <c r="L45" s="35">
        <v>61</v>
      </c>
      <c r="M45" s="35">
        <v>61</v>
      </c>
      <c r="N45" s="35">
        <v>61</v>
      </c>
      <c r="O45" s="35">
        <v>61</v>
      </c>
      <c r="P45" s="35">
        <v>60.8</v>
      </c>
      <c r="Q45" s="35">
        <v>60.8</v>
      </c>
      <c r="R45" s="35"/>
      <c r="S45" s="35">
        <v>61.6</v>
      </c>
      <c r="T45" s="35">
        <v>60.5</v>
      </c>
      <c r="U45" s="35">
        <v>60.8</v>
      </c>
      <c r="V45" s="35">
        <v>60.8</v>
      </c>
      <c r="W45" s="35">
        <v>60.7</v>
      </c>
      <c r="X45" s="35">
        <v>60.7</v>
      </c>
      <c r="Y45" s="35">
        <v>60.7</v>
      </c>
      <c r="Z45" s="35">
        <v>60.7</v>
      </c>
      <c r="AA45" s="35">
        <v>62</v>
      </c>
      <c r="AB45" s="35">
        <v>62</v>
      </c>
      <c r="AC45" s="35">
        <v>62.1</v>
      </c>
      <c r="AD45" s="35">
        <v>62</v>
      </c>
      <c r="AE45" s="35">
        <v>61.6</v>
      </c>
      <c r="AF45" s="35">
        <v>60.9</v>
      </c>
      <c r="AG45" s="35">
        <v>60.9</v>
      </c>
      <c r="AH45" s="35">
        <v>60.2</v>
      </c>
      <c r="AI45" s="35"/>
      <c r="AJ45" s="35">
        <v>59.7</v>
      </c>
      <c r="AK45" s="35">
        <v>59.5</v>
      </c>
      <c r="AL45" s="35"/>
      <c r="AM45" s="35"/>
      <c r="AN45" s="35"/>
      <c r="AO45" s="55">
        <v>59.5</v>
      </c>
      <c r="AP45" s="55">
        <v>59.5</v>
      </c>
      <c r="AQ45" s="55">
        <v>59.5</v>
      </c>
      <c r="AR45" s="55">
        <v>59.5</v>
      </c>
      <c r="AS45" s="55">
        <v>59.5</v>
      </c>
      <c r="AT45" s="55">
        <v>59.5</v>
      </c>
      <c r="AU45" s="55">
        <v>59.5</v>
      </c>
      <c r="AV45" s="55">
        <v>59.5</v>
      </c>
      <c r="AW45" s="55">
        <v>59.5</v>
      </c>
      <c r="AX45" s="55">
        <v>54</v>
      </c>
      <c r="AY45" s="69">
        <f t="shared" si="10"/>
        <v>8</v>
      </c>
      <c r="AZ45" s="54">
        <f t="shared" si="13"/>
        <v>2.5</v>
      </c>
      <c r="BA45" s="69">
        <f t="shared" si="11"/>
        <v>5.5</v>
      </c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1">
        <f t="shared" si="12"/>
        <v>0.3125</v>
      </c>
      <c r="BW45" s="57"/>
      <c r="BX45" s="56">
        <f>AK45-AJ45</f>
        <v>-0.20000000000000284</v>
      </c>
      <c r="BY45" s="57" t="s">
        <v>94</v>
      </c>
      <c r="BZ45" s="57" t="s">
        <v>95</v>
      </c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8" t="s">
        <v>96</v>
      </c>
      <c r="CM45" s="58" t="s">
        <v>97</v>
      </c>
      <c r="CN45" s="72"/>
    </row>
    <row r="46" spans="1:92" ht="12.75" hidden="1">
      <c r="A46" s="60"/>
      <c r="B46" s="59" t="s">
        <v>265</v>
      </c>
      <c r="C46" s="55">
        <v>23</v>
      </c>
      <c r="D46" s="55">
        <v>165</v>
      </c>
      <c r="E46" s="55">
        <v>60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>
        <v>60</v>
      </c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55"/>
      <c r="AP46" s="55"/>
      <c r="AQ46" s="55"/>
      <c r="AR46" s="55"/>
      <c r="AS46" s="55"/>
      <c r="AT46" s="55"/>
      <c r="AU46" s="55"/>
      <c r="AV46" s="55"/>
      <c r="AW46" s="55"/>
      <c r="AX46" s="55">
        <v>54</v>
      </c>
      <c r="AY46" s="69">
        <f t="shared" si="10"/>
        <v>6</v>
      </c>
      <c r="AZ46" s="54">
        <f t="shared" si="13"/>
        <v>60</v>
      </c>
      <c r="BA46" s="69">
        <f t="shared" si="11"/>
        <v>-54</v>
      </c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1">
        <f t="shared" si="12"/>
        <v>10</v>
      </c>
      <c r="BW46" s="57"/>
      <c r="BX46" s="56"/>
      <c r="BY46" s="57" t="s">
        <v>266</v>
      </c>
      <c r="BZ46" s="57" t="s">
        <v>266</v>
      </c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8" t="s">
        <v>267</v>
      </c>
      <c r="CM46" s="58"/>
      <c r="CN46" s="72">
        <v>40357</v>
      </c>
    </row>
    <row r="47" spans="1:92" ht="12.75" hidden="1">
      <c r="A47" s="60">
        <v>16</v>
      </c>
      <c r="B47" s="59" t="s">
        <v>74</v>
      </c>
      <c r="C47" s="55">
        <v>22</v>
      </c>
      <c r="D47" s="55">
        <v>164</v>
      </c>
      <c r="E47" s="55">
        <v>62</v>
      </c>
      <c r="F47" s="35">
        <v>62</v>
      </c>
      <c r="G47" s="35">
        <v>62</v>
      </c>
      <c r="H47" s="35">
        <v>62</v>
      </c>
      <c r="I47" s="35">
        <v>62</v>
      </c>
      <c r="J47" s="35">
        <v>62</v>
      </c>
      <c r="K47" s="35">
        <v>62</v>
      </c>
      <c r="L47" s="35">
        <v>61</v>
      </c>
      <c r="M47" s="35">
        <v>60</v>
      </c>
      <c r="N47" s="35">
        <v>60</v>
      </c>
      <c r="O47" s="35">
        <v>59</v>
      </c>
      <c r="P47" s="35">
        <v>59</v>
      </c>
      <c r="Q47" s="35">
        <v>59</v>
      </c>
      <c r="R47" s="35">
        <v>58</v>
      </c>
      <c r="S47" s="35">
        <v>57.5</v>
      </c>
      <c r="T47" s="35">
        <v>57.5</v>
      </c>
      <c r="U47" s="35">
        <v>57</v>
      </c>
      <c r="V47" s="35">
        <v>57</v>
      </c>
      <c r="W47" s="35">
        <v>57</v>
      </c>
      <c r="X47" s="35">
        <v>57</v>
      </c>
      <c r="Y47" s="35">
        <v>57</v>
      </c>
      <c r="Z47" s="35">
        <v>57</v>
      </c>
      <c r="AA47" s="35">
        <v>57</v>
      </c>
      <c r="AB47" s="35">
        <v>57</v>
      </c>
      <c r="AC47" s="35">
        <v>57</v>
      </c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55"/>
      <c r="AP47" s="55"/>
      <c r="AQ47" s="55"/>
      <c r="AR47" s="55"/>
      <c r="AS47" s="55"/>
      <c r="AT47" s="55"/>
      <c r="AU47" s="55"/>
      <c r="AV47" s="55"/>
      <c r="AW47" s="55"/>
      <c r="AX47" s="55">
        <v>52</v>
      </c>
      <c r="AY47" s="69">
        <f t="shared" si="10"/>
        <v>10</v>
      </c>
      <c r="AZ47" s="54">
        <f t="shared" si="13"/>
        <v>62</v>
      </c>
      <c r="BA47" s="69">
        <f t="shared" si="11"/>
        <v>-52</v>
      </c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1">
        <f t="shared" si="12"/>
        <v>6.2</v>
      </c>
      <c r="BW47" s="57"/>
      <c r="BX47" s="56"/>
      <c r="BY47" s="57" t="s">
        <v>296</v>
      </c>
      <c r="BZ47" s="57" t="s">
        <v>296</v>
      </c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8" t="s">
        <v>75</v>
      </c>
      <c r="CM47" s="58" t="s">
        <v>76</v>
      </c>
      <c r="CN47" s="72">
        <v>40302</v>
      </c>
    </row>
    <row r="48" spans="1:92" ht="12.75" hidden="1">
      <c r="A48" s="60"/>
      <c r="B48" s="59" t="s">
        <v>186</v>
      </c>
      <c r="C48" s="55"/>
      <c r="D48" s="55">
        <v>175</v>
      </c>
      <c r="E48" s="55">
        <v>62</v>
      </c>
      <c r="F48" s="35">
        <v>62</v>
      </c>
      <c r="G48" s="35">
        <v>63</v>
      </c>
      <c r="H48" s="35">
        <v>62.7</v>
      </c>
      <c r="I48" s="35">
        <v>62</v>
      </c>
      <c r="J48" s="35">
        <v>61.9</v>
      </c>
      <c r="K48" s="35">
        <v>61.9</v>
      </c>
      <c r="L48" s="35">
        <v>61.9</v>
      </c>
      <c r="M48" s="35">
        <v>61.9</v>
      </c>
      <c r="N48" s="35">
        <v>61.9</v>
      </c>
      <c r="O48" s="35">
        <v>61.9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55"/>
      <c r="AP48" s="55"/>
      <c r="AQ48" s="55"/>
      <c r="AR48" s="55"/>
      <c r="AS48" s="55"/>
      <c r="AT48" s="55"/>
      <c r="AU48" s="55"/>
      <c r="AV48" s="55"/>
      <c r="AW48" s="55"/>
      <c r="AX48" s="55">
        <v>56</v>
      </c>
      <c r="AY48" s="69">
        <f t="shared" si="10"/>
        <v>6</v>
      </c>
      <c r="AZ48" s="54">
        <f t="shared" si="13"/>
        <v>62</v>
      </c>
      <c r="BA48" s="69">
        <f t="shared" si="11"/>
        <v>-56</v>
      </c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1">
        <f t="shared" si="12"/>
        <v>10.333333333333334</v>
      </c>
      <c r="BW48" s="57">
        <f>E48</f>
        <v>62</v>
      </c>
      <c r="BX48" s="56"/>
      <c r="BY48" s="57" t="s">
        <v>187</v>
      </c>
      <c r="BZ48" s="57" t="s">
        <v>188</v>
      </c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 t="s">
        <v>189</v>
      </c>
      <c r="CL48" s="58"/>
      <c r="CM48" s="58"/>
      <c r="CN48" s="72" t="s">
        <v>53</v>
      </c>
    </row>
    <row r="49" spans="1:92" ht="12.75" hidden="1">
      <c r="A49" s="60"/>
      <c r="B49" s="59" t="s">
        <v>199</v>
      </c>
      <c r="C49" s="55">
        <v>25</v>
      </c>
      <c r="D49" s="55">
        <v>170</v>
      </c>
      <c r="E49" s="55">
        <v>70</v>
      </c>
      <c r="F49" s="35">
        <v>68</v>
      </c>
      <c r="G49" s="35">
        <v>68</v>
      </c>
      <c r="H49" s="35">
        <v>68</v>
      </c>
      <c r="I49" s="35">
        <v>68</v>
      </c>
      <c r="J49" s="35">
        <v>68</v>
      </c>
      <c r="K49" s="35">
        <v>68</v>
      </c>
      <c r="L49" s="35">
        <v>68</v>
      </c>
      <c r="M49" s="35">
        <v>68</v>
      </c>
      <c r="N49" s="35">
        <v>68</v>
      </c>
      <c r="O49" s="35">
        <v>70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55"/>
      <c r="AP49" s="55"/>
      <c r="AQ49" s="55"/>
      <c r="AR49" s="55"/>
      <c r="AS49" s="55"/>
      <c r="AT49" s="55"/>
      <c r="AU49" s="55"/>
      <c r="AV49" s="55"/>
      <c r="AW49" s="55"/>
      <c r="AX49" s="55">
        <v>65</v>
      </c>
      <c r="AY49" s="69">
        <f t="shared" si="10"/>
        <v>5</v>
      </c>
      <c r="AZ49" s="54">
        <f t="shared" si="13"/>
        <v>70</v>
      </c>
      <c r="BA49" s="69">
        <f t="shared" si="11"/>
        <v>-65</v>
      </c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1">
        <f t="shared" si="12"/>
        <v>14</v>
      </c>
      <c r="BW49" s="57">
        <f>E49</f>
        <v>70</v>
      </c>
      <c r="BX49" s="56"/>
      <c r="BY49" s="57" t="s">
        <v>200</v>
      </c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8" t="s">
        <v>201</v>
      </c>
      <c r="CM49" s="58" t="s">
        <v>202</v>
      </c>
      <c r="CN49" s="72" t="s">
        <v>53</v>
      </c>
    </row>
    <row r="50" spans="1:92" ht="12.75">
      <c r="A50" s="73">
        <v>21</v>
      </c>
      <c r="B50" s="59" t="s">
        <v>373</v>
      </c>
      <c r="C50" s="55">
        <v>25</v>
      </c>
      <c r="D50" s="55">
        <v>169</v>
      </c>
      <c r="E50" s="55">
        <v>59.5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>
        <v>59.5</v>
      </c>
      <c r="AN50" s="35"/>
      <c r="AO50" s="55">
        <v>60</v>
      </c>
      <c r="AP50" s="55">
        <v>60</v>
      </c>
      <c r="AQ50" s="55">
        <v>60</v>
      </c>
      <c r="AR50" s="74">
        <v>59.5</v>
      </c>
      <c r="AS50" s="55">
        <v>59.5</v>
      </c>
      <c r="AT50" s="74">
        <v>58.1</v>
      </c>
      <c r="AU50" s="55">
        <v>58.1</v>
      </c>
      <c r="AV50" s="74">
        <v>59.2</v>
      </c>
      <c r="AW50" s="74">
        <v>58.7</v>
      </c>
      <c r="AX50" s="55">
        <v>54</v>
      </c>
      <c r="AY50" s="69">
        <f t="shared" si="10"/>
        <v>5.5</v>
      </c>
      <c r="AZ50" s="54">
        <f t="shared" si="13"/>
        <v>0.7999999999999972</v>
      </c>
      <c r="BA50" s="69">
        <f t="shared" si="11"/>
        <v>4.700000000000003</v>
      </c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1">
        <f>AZ50/AY50</f>
        <v>0.14545454545454495</v>
      </c>
      <c r="BW50" s="57"/>
      <c r="BX50" s="56"/>
      <c r="BY50" s="57"/>
      <c r="BZ50" s="57" t="s">
        <v>402</v>
      </c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 t="s">
        <v>375</v>
      </c>
      <c r="CL50" s="58" t="s">
        <v>356</v>
      </c>
      <c r="CM50" s="58" t="s">
        <v>374</v>
      </c>
      <c r="CN50" s="72"/>
    </row>
    <row r="51" spans="1:92" ht="12.75">
      <c r="A51" s="73">
        <v>22</v>
      </c>
      <c r="B51" s="59" t="s">
        <v>395</v>
      </c>
      <c r="C51" s="55">
        <v>27</v>
      </c>
      <c r="D51" s="55">
        <v>173</v>
      </c>
      <c r="E51" s="55">
        <v>69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55"/>
      <c r="AP51" s="55"/>
      <c r="AQ51" s="55"/>
      <c r="AR51" s="55"/>
      <c r="AS51" s="74">
        <v>68</v>
      </c>
      <c r="AT51" s="74">
        <v>67.5</v>
      </c>
      <c r="AU51" s="55">
        <v>67.5</v>
      </c>
      <c r="AV51" s="55">
        <v>67.5</v>
      </c>
      <c r="AW51" s="55">
        <v>67.5</v>
      </c>
      <c r="AX51" s="55">
        <v>62</v>
      </c>
      <c r="AY51" s="69">
        <f t="shared" si="10"/>
        <v>7</v>
      </c>
      <c r="AZ51" s="54">
        <f t="shared" si="13"/>
        <v>1.5</v>
      </c>
      <c r="BA51" s="69">
        <f t="shared" si="11"/>
        <v>5.5</v>
      </c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57"/>
      <c r="BX51" s="56"/>
      <c r="BY51" s="57" t="s">
        <v>397</v>
      </c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8" t="s">
        <v>396</v>
      </c>
      <c r="CM51" s="58"/>
      <c r="CN51" s="72"/>
    </row>
    <row r="52" spans="1:92" ht="12.75">
      <c r="A52" s="60">
        <v>25</v>
      </c>
      <c r="B52" s="59" t="s">
        <v>393</v>
      </c>
      <c r="C52" s="55"/>
      <c r="D52" s="55">
        <v>166</v>
      </c>
      <c r="E52" s="55">
        <v>77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>
        <v>77</v>
      </c>
      <c r="AH52" s="35"/>
      <c r="AI52" s="35"/>
      <c r="AJ52" s="35"/>
      <c r="AK52" s="35"/>
      <c r="AL52" s="35">
        <v>73</v>
      </c>
      <c r="AM52" s="35">
        <v>72.5</v>
      </c>
      <c r="AN52" s="35">
        <v>72.5</v>
      </c>
      <c r="AO52" s="55">
        <v>72.5</v>
      </c>
      <c r="AP52" s="55">
        <v>72</v>
      </c>
      <c r="AQ52" s="55">
        <v>72</v>
      </c>
      <c r="AR52" s="55">
        <v>72</v>
      </c>
      <c r="AS52" s="74">
        <v>73.5</v>
      </c>
      <c r="AT52" s="74">
        <v>73</v>
      </c>
      <c r="AU52" s="55">
        <v>73</v>
      </c>
      <c r="AV52" s="55">
        <v>73</v>
      </c>
      <c r="AW52" s="55">
        <v>73</v>
      </c>
      <c r="AX52" s="55">
        <v>67</v>
      </c>
      <c r="AY52" s="69">
        <f>E52-AX52</f>
        <v>10</v>
      </c>
      <c r="AZ52" s="54">
        <f t="shared" si="13"/>
        <v>4</v>
      </c>
      <c r="BA52" s="69">
        <f>AY52-AZ52</f>
        <v>6</v>
      </c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1">
        <f>AZ52/AY52</f>
        <v>0.4</v>
      </c>
      <c r="BW52" s="57"/>
      <c r="BX52" s="56"/>
      <c r="BY52" s="57" t="s">
        <v>372</v>
      </c>
      <c r="BZ52" s="57" t="s">
        <v>361</v>
      </c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8" t="s">
        <v>358</v>
      </c>
      <c r="CM52" s="58" t="s">
        <v>362</v>
      </c>
      <c r="CN52" s="72" t="s">
        <v>357</v>
      </c>
    </row>
    <row r="53" spans="1:92" ht="18" customHeight="1">
      <c r="A53" s="60">
        <v>27</v>
      </c>
      <c r="B53" s="59" t="s">
        <v>376</v>
      </c>
      <c r="C53" s="55">
        <v>20</v>
      </c>
      <c r="D53" s="55">
        <v>164</v>
      </c>
      <c r="E53" s="55">
        <v>58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>
        <v>58</v>
      </c>
      <c r="AO53" s="55">
        <v>58</v>
      </c>
      <c r="AP53" s="55">
        <v>56.8</v>
      </c>
      <c r="AQ53" s="55">
        <v>56.8</v>
      </c>
      <c r="AR53" s="55">
        <v>56.8</v>
      </c>
      <c r="AS53" s="74">
        <v>58.4</v>
      </c>
      <c r="AT53" s="55">
        <v>58.4</v>
      </c>
      <c r="AU53" s="55">
        <v>58.4</v>
      </c>
      <c r="AV53" s="55">
        <v>58.4</v>
      </c>
      <c r="AW53" s="74">
        <v>57.8</v>
      </c>
      <c r="AX53" s="55">
        <v>52</v>
      </c>
      <c r="AY53" s="69">
        <f>E53-AX53</f>
        <v>6</v>
      </c>
      <c r="AZ53" s="54">
        <f t="shared" si="13"/>
        <v>0.20000000000000284</v>
      </c>
      <c r="BA53" s="69">
        <f>AY53-AZ53</f>
        <v>5.799999999999997</v>
      </c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1">
        <f>AZ53/AY53</f>
        <v>0.033333333333333805</v>
      </c>
      <c r="BW53" s="57"/>
      <c r="BX53" s="56"/>
      <c r="BY53" s="57" t="s">
        <v>377</v>
      </c>
      <c r="BZ53" s="84" t="s">
        <v>425</v>
      </c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8" t="s">
        <v>378</v>
      </c>
      <c r="CM53" s="58" t="s">
        <v>380</v>
      </c>
      <c r="CN53" s="72" t="s">
        <v>379</v>
      </c>
    </row>
    <row r="54" spans="1:92" ht="17.25">
      <c r="A54" s="78" t="s">
        <v>391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80"/>
    </row>
    <row r="55" spans="1:92" ht="12.75" hidden="1">
      <c r="A55" s="9">
        <v>33</v>
      </c>
      <c r="B55" s="10" t="s">
        <v>194</v>
      </c>
      <c r="C55" s="14">
        <v>24</v>
      </c>
      <c r="D55" s="14">
        <v>160</v>
      </c>
      <c r="E55" s="14">
        <v>61.5</v>
      </c>
      <c r="F55" s="14"/>
      <c r="G55" s="14"/>
      <c r="H55" s="14"/>
      <c r="I55" s="14"/>
      <c r="J55" s="14"/>
      <c r="K55" s="14"/>
      <c r="L55" s="14"/>
      <c r="M55" s="23">
        <v>61.5</v>
      </c>
      <c r="N55" s="14">
        <v>61.5</v>
      </c>
      <c r="O55" s="14">
        <v>61.5</v>
      </c>
      <c r="P55" s="23">
        <v>59.6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>
        <v>55</v>
      </c>
      <c r="AY55" s="15">
        <f>E55-AX55</f>
        <v>6.5</v>
      </c>
      <c r="AZ55" s="24">
        <f>O55-P55</f>
        <v>1.8999999999999986</v>
      </c>
      <c r="BA55" s="15">
        <f>AY55-AZ55</f>
        <v>4.600000000000001</v>
      </c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16">
        <f aca="true" t="shared" si="14" ref="BV55:BV62">AZ55/AY55</f>
        <v>0.2923076923076921</v>
      </c>
      <c r="BW55" s="1"/>
      <c r="BX55" s="15"/>
      <c r="BY55" s="5" t="s">
        <v>195</v>
      </c>
      <c r="BZ55" s="5" t="s">
        <v>195</v>
      </c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20" t="s">
        <v>196</v>
      </c>
      <c r="CL55" s="9" t="s">
        <v>197</v>
      </c>
      <c r="CM55" s="9" t="s">
        <v>198</v>
      </c>
      <c r="CN55" s="22">
        <v>40316</v>
      </c>
    </row>
    <row r="56" ht="12.75" hidden="1"/>
    <row r="57" spans="1:92" ht="12.75">
      <c r="A57" s="60">
        <v>23</v>
      </c>
      <c r="B57" s="59" t="s">
        <v>260</v>
      </c>
      <c r="C57" s="55">
        <v>24</v>
      </c>
      <c r="D57" s="55">
        <v>166</v>
      </c>
      <c r="E57" s="55">
        <v>60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>
        <v>60</v>
      </c>
      <c r="S57" s="35">
        <v>59</v>
      </c>
      <c r="T57" s="35">
        <v>58</v>
      </c>
      <c r="U57" s="35">
        <v>56</v>
      </c>
      <c r="V57" s="35">
        <v>56</v>
      </c>
      <c r="W57" s="35">
        <v>56</v>
      </c>
      <c r="X57" s="35">
        <v>56</v>
      </c>
      <c r="Y57" s="35">
        <v>56</v>
      </c>
      <c r="Z57" s="35">
        <v>55.7</v>
      </c>
      <c r="AA57" s="35">
        <v>55.5</v>
      </c>
      <c r="AB57" s="35">
        <v>55.5</v>
      </c>
      <c r="AC57" s="35">
        <v>56.5</v>
      </c>
      <c r="AD57" s="35">
        <f>AC57+1</f>
        <v>57.5</v>
      </c>
      <c r="AE57" s="35">
        <f>AD57+1</f>
        <v>58.5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55">
        <v>58.5</v>
      </c>
      <c r="AP57" s="55">
        <v>58.5</v>
      </c>
      <c r="AQ57" s="55">
        <v>58.5</v>
      </c>
      <c r="AR57" s="55">
        <v>58.5</v>
      </c>
      <c r="AS57" s="55">
        <v>58.5</v>
      </c>
      <c r="AT57" s="55">
        <v>58.5</v>
      </c>
      <c r="AU57" s="55">
        <v>58.5</v>
      </c>
      <c r="AV57" s="74">
        <v>59</v>
      </c>
      <c r="AW57" s="55">
        <v>59</v>
      </c>
      <c r="AX57" s="55">
        <v>55</v>
      </c>
      <c r="AY57" s="69">
        <f aca="true" t="shared" si="15" ref="AY57:AY63">E57-AX57</f>
        <v>5</v>
      </c>
      <c r="AZ57" s="54">
        <f aca="true" t="shared" si="16" ref="AZ57:AZ65">E57-AW57</f>
        <v>1</v>
      </c>
      <c r="BA57" s="69">
        <f aca="true" t="shared" si="17" ref="BA57:BA63">AY57-AZ57</f>
        <v>4</v>
      </c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1">
        <f>AZ57/AY57</f>
        <v>0.2</v>
      </c>
      <c r="BW57" s="57"/>
      <c r="BX57" s="56"/>
      <c r="BY57" s="57" t="s">
        <v>264</v>
      </c>
      <c r="BZ57" s="57" t="s">
        <v>264</v>
      </c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8"/>
      <c r="CM57" s="58" t="s">
        <v>261</v>
      </c>
      <c r="CN57" s="72">
        <v>40352</v>
      </c>
    </row>
    <row r="58" spans="1:92" ht="12.75">
      <c r="A58" s="60">
        <v>24</v>
      </c>
      <c r="B58" s="59" t="s">
        <v>145</v>
      </c>
      <c r="C58" s="55">
        <v>25</v>
      </c>
      <c r="D58" s="55">
        <v>165</v>
      </c>
      <c r="E58" s="55">
        <v>57.5</v>
      </c>
      <c r="F58" s="35">
        <v>57</v>
      </c>
      <c r="G58" s="35">
        <v>56.8</v>
      </c>
      <c r="H58" s="35">
        <v>56.8</v>
      </c>
      <c r="I58" s="35">
        <v>56.3</v>
      </c>
      <c r="J58" s="35">
        <v>55.9</v>
      </c>
      <c r="K58" s="35">
        <v>55.7</v>
      </c>
      <c r="L58" s="35">
        <v>55.9</v>
      </c>
      <c r="M58" s="35">
        <v>55.1</v>
      </c>
      <c r="N58" s="35">
        <v>54.6</v>
      </c>
      <c r="O58" s="35">
        <v>54.9</v>
      </c>
      <c r="P58" s="35"/>
      <c r="Q58" s="35"/>
      <c r="R58" s="35"/>
      <c r="S58" s="35">
        <v>55.2</v>
      </c>
      <c r="T58" s="35">
        <v>55.7</v>
      </c>
      <c r="U58" s="35">
        <v>53.9</v>
      </c>
      <c r="V58" s="35">
        <v>54.2</v>
      </c>
      <c r="W58" s="35">
        <v>54.2</v>
      </c>
      <c r="X58" s="35">
        <v>55.3</v>
      </c>
      <c r="Y58" s="35">
        <v>54.2</v>
      </c>
      <c r="Z58" s="35">
        <v>54.2</v>
      </c>
      <c r="AA58" s="35">
        <v>54.1</v>
      </c>
      <c r="AB58" s="35">
        <v>54.1</v>
      </c>
      <c r="AC58" s="35">
        <v>55.1</v>
      </c>
      <c r="AD58" s="35">
        <v>55.6</v>
      </c>
      <c r="AE58" s="35">
        <f>AD58+1</f>
        <v>56.6</v>
      </c>
      <c r="AF58" s="35">
        <v>56.6</v>
      </c>
      <c r="AG58" s="35">
        <f>56.2</f>
        <v>56.2</v>
      </c>
      <c r="AH58" s="35">
        <v>56.3</v>
      </c>
      <c r="AI58" s="35"/>
      <c r="AJ58" s="35"/>
      <c r="AK58" s="35"/>
      <c r="AL58" s="35"/>
      <c r="AM58" s="35"/>
      <c r="AN58" s="35"/>
      <c r="AO58" s="55">
        <v>56.3</v>
      </c>
      <c r="AP58" s="55">
        <v>56.3</v>
      </c>
      <c r="AQ58" s="55">
        <v>56.3</v>
      </c>
      <c r="AR58" s="55">
        <v>56.3</v>
      </c>
      <c r="AS58" s="55">
        <v>56.3</v>
      </c>
      <c r="AT58" s="55">
        <v>56.3</v>
      </c>
      <c r="AU58" s="55">
        <v>56.3</v>
      </c>
      <c r="AV58" s="55">
        <v>56.3</v>
      </c>
      <c r="AW58" s="55">
        <v>56.3</v>
      </c>
      <c r="AX58" s="55">
        <v>53</v>
      </c>
      <c r="AY58" s="69">
        <f t="shared" si="15"/>
        <v>4.5</v>
      </c>
      <c r="AZ58" s="54">
        <f t="shared" si="16"/>
        <v>1.2000000000000028</v>
      </c>
      <c r="BA58" s="69">
        <f t="shared" si="17"/>
        <v>3.299999999999997</v>
      </c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1">
        <f>AZ58/AY58</f>
        <v>0.2666666666666673</v>
      </c>
      <c r="BW58" s="57">
        <f>E58</f>
        <v>57.5</v>
      </c>
      <c r="BX58" s="56"/>
      <c r="BY58" s="57" t="s">
        <v>304</v>
      </c>
      <c r="BZ58" s="57" t="s">
        <v>348</v>
      </c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8" t="s">
        <v>146</v>
      </c>
      <c r="CM58" s="58" t="s">
        <v>147</v>
      </c>
      <c r="CN58" s="72" t="s">
        <v>53</v>
      </c>
    </row>
    <row r="59" spans="1:92" ht="12.75" hidden="1">
      <c r="A59" s="9">
        <v>26.5</v>
      </c>
      <c r="B59" s="10" t="s">
        <v>205</v>
      </c>
      <c r="C59" s="14">
        <v>24</v>
      </c>
      <c r="D59" s="14">
        <v>166</v>
      </c>
      <c r="E59" s="14">
        <v>57</v>
      </c>
      <c r="F59" s="14">
        <v>57</v>
      </c>
      <c r="G59" s="14">
        <v>57</v>
      </c>
      <c r="H59" s="14">
        <v>57</v>
      </c>
      <c r="I59" s="14">
        <v>57</v>
      </c>
      <c r="J59" s="14">
        <v>57</v>
      </c>
      <c r="K59" s="14">
        <v>57</v>
      </c>
      <c r="L59" s="14">
        <v>57</v>
      </c>
      <c r="M59" s="14">
        <v>57</v>
      </c>
      <c r="N59" s="14">
        <v>57</v>
      </c>
      <c r="O59" s="14">
        <v>57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55"/>
      <c r="AX59" s="14">
        <v>53</v>
      </c>
      <c r="AY59" s="69">
        <f t="shared" si="15"/>
        <v>4</v>
      </c>
      <c r="AZ59" s="54">
        <f t="shared" si="16"/>
        <v>57</v>
      </c>
      <c r="BA59" s="69">
        <f t="shared" si="17"/>
        <v>-53</v>
      </c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16">
        <f t="shared" si="14"/>
        <v>14.25</v>
      </c>
      <c r="BW59" s="1"/>
      <c r="BX59" s="19"/>
      <c r="BY59" s="5" t="s">
        <v>206</v>
      </c>
      <c r="BZ59" s="5" t="s">
        <v>206</v>
      </c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20"/>
      <c r="CL59" s="9" t="s">
        <v>207</v>
      </c>
      <c r="CM59" s="9" t="s">
        <v>208</v>
      </c>
      <c r="CN59" s="22">
        <v>40304</v>
      </c>
    </row>
    <row r="60" spans="1:92" ht="12.75" hidden="1">
      <c r="A60" s="9">
        <v>27</v>
      </c>
      <c r="B60" s="10" t="s">
        <v>176</v>
      </c>
      <c r="C60" s="14">
        <v>26</v>
      </c>
      <c r="D60" s="14">
        <v>172</v>
      </c>
      <c r="E60" s="14">
        <v>65</v>
      </c>
      <c r="F60" s="14">
        <v>65</v>
      </c>
      <c r="G60" s="14">
        <v>65</v>
      </c>
      <c r="H60" s="14">
        <v>65</v>
      </c>
      <c r="I60" s="14">
        <v>65</v>
      </c>
      <c r="J60" s="14">
        <v>65</v>
      </c>
      <c r="K60" s="23">
        <v>64</v>
      </c>
      <c r="L60" s="23">
        <v>63.2</v>
      </c>
      <c r="M60" s="32">
        <v>63.9</v>
      </c>
      <c r="N60" s="14">
        <v>63.9</v>
      </c>
      <c r="O60" s="14">
        <v>63.9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55"/>
      <c r="AX60" s="14">
        <v>60</v>
      </c>
      <c r="AY60" s="69">
        <f t="shared" si="15"/>
        <v>5</v>
      </c>
      <c r="AZ60" s="54">
        <f t="shared" si="16"/>
        <v>65</v>
      </c>
      <c r="BA60" s="69">
        <f t="shared" si="17"/>
        <v>-60</v>
      </c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16">
        <f t="shared" si="14"/>
        <v>13</v>
      </c>
      <c r="BW60" s="1"/>
      <c r="BX60" s="19"/>
      <c r="BY60" s="5" t="s">
        <v>177</v>
      </c>
      <c r="BZ60" s="5" t="s">
        <v>160</v>
      </c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20"/>
      <c r="CL60" s="9" t="s">
        <v>72</v>
      </c>
      <c r="CM60" s="9" t="s">
        <v>178</v>
      </c>
      <c r="CN60" s="22">
        <v>40297</v>
      </c>
    </row>
    <row r="61" spans="1:92" ht="12.75" hidden="1">
      <c r="A61" s="9">
        <v>27.5</v>
      </c>
      <c r="B61" s="10" t="s">
        <v>148</v>
      </c>
      <c r="C61" s="14">
        <v>32</v>
      </c>
      <c r="D61" s="14">
        <v>175</v>
      </c>
      <c r="E61" s="14">
        <v>64.5</v>
      </c>
      <c r="F61" s="14">
        <v>64.5</v>
      </c>
      <c r="G61" s="14">
        <v>64.5</v>
      </c>
      <c r="H61" s="14">
        <v>64.5</v>
      </c>
      <c r="I61" s="14">
        <v>64.5</v>
      </c>
      <c r="J61" s="14">
        <v>64.5</v>
      </c>
      <c r="K61" s="14">
        <v>64.5</v>
      </c>
      <c r="L61" s="14">
        <v>64.5</v>
      </c>
      <c r="M61" s="14">
        <v>64.5</v>
      </c>
      <c r="N61" s="23">
        <v>62</v>
      </c>
      <c r="O61" s="14">
        <v>62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55"/>
      <c r="AX61" s="14">
        <v>59</v>
      </c>
      <c r="AY61" s="69">
        <f t="shared" si="15"/>
        <v>5.5</v>
      </c>
      <c r="AZ61" s="54">
        <f t="shared" si="16"/>
        <v>64.5</v>
      </c>
      <c r="BA61" s="69">
        <f t="shared" si="17"/>
        <v>-59</v>
      </c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16">
        <f t="shared" si="14"/>
        <v>11.727272727272727</v>
      </c>
      <c r="BW61" s="1"/>
      <c r="BX61" s="19"/>
      <c r="BY61" s="5" t="s">
        <v>149</v>
      </c>
      <c r="BZ61" s="5" t="s">
        <v>149</v>
      </c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20" t="s">
        <v>150</v>
      </c>
      <c r="CL61" s="9" t="s">
        <v>151</v>
      </c>
      <c r="CM61" s="9" t="s">
        <v>152</v>
      </c>
      <c r="CN61" s="22">
        <v>40301</v>
      </c>
    </row>
    <row r="62" spans="1:92" ht="12.75" hidden="1">
      <c r="A62" s="36">
        <v>28</v>
      </c>
      <c r="B62" s="37" t="s">
        <v>167</v>
      </c>
      <c r="C62" s="38">
        <v>27</v>
      </c>
      <c r="D62" s="38">
        <v>165</v>
      </c>
      <c r="E62" s="38">
        <v>57.3</v>
      </c>
      <c r="F62" s="38">
        <v>56</v>
      </c>
      <c r="G62" s="38">
        <v>56</v>
      </c>
      <c r="H62" s="38">
        <v>56</v>
      </c>
      <c r="I62" s="38">
        <v>56</v>
      </c>
      <c r="J62" s="38">
        <v>56</v>
      </c>
      <c r="K62" s="38">
        <v>56</v>
      </c>
      <c r="L62" s="38">
        <v>56</v>
      </c>
      <c r="M62" s="38">
        <v>56</v>
      </c>
      <c r="N62" s="38">
        <v>56</v>
      </c>
      <c r="O62" s="38">
        <v>56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55"/>
      <c r="AX62" s="38">
        <v>53</v>
      </c>
      <c r="AY62" s="69">
        <f t="shared" si="15"/>
        <v>4.299999999999997</v>
      </c>
      <c r="AZ62" s="54">
        <f t="shared" si="16"/>
        <v>57.3</v>
      </c>
      <c r="BA62" s="69">
        <f t="shared" si="17"/>
        <v>-53</v>
      </c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16">
        <f t="shared" si="14"/>
        <v>13.325581395348845</v>
      </c>
      <c r="BW62" s="41">
        <f>E62</f>
        <v>57.3</v>
      </c>
      <c r="BX62" s="42"/>
      <c r="BY62" s="40" t="s">
        <v>168</v>
      </c>
      <c r="BZ62" s="40" t="s">
        <v>169</v>
      </c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4"/>
      <c r="CL62" s="36" t="s">
        <v>170</v>
      </c>
      <c r="CM62" s="45" t="s">
        <v>171</v>
      </c>
      <c r="CN62" s="46" t="s">
        <v>53</v>
      </c>
    </row>
    <row r="63" spans="1:92" ht="12.75">
      <c r="A63" s="60">
        <v>26</v>
      </c>
      <c r="B63" s="59" t="s">
        <v>415</v>
      </c>
      <c r="C63" s="55">
        <v>25</v>
      </c>
      <c r="D63" s="55">
        <v>170</v>
      </c>
      <c r="E63" s="55">
        <v>60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55"/>
      <c r="AP63" s="55"/>
      <c r="AQ63" s="55"/>
      <c r="AR63" s="55"/>
      <c r="AS63" s="55"/>
      <c r="AT63" s="55"/>
      <c r="AU63" s="74">
        <v>59.4</v>
      </c>
      <c r="AV63" s="74">
        <v>59</v>
      </c>
      <c r="AW63" s="55">
        <v>59</v>
      </c>
      <c r="AX63" s="55">
        <v>57</v>
      </c>
      <c r="AY63" s="69">
        <f t="shared" si="15"/>
        <v>3</v>
      </c>
      <c r="AZ63" s="54">
        <f t="shared" si="16"/>
        <v>1</v>
      </c>
      <c r="BA63" s="69">
        <f t="shared" si="17"/>
        <v>2</v>
      </c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1">
        <f>AZ63/AY63</f>
        <v>0.3333333333333333</v>
      </c>
      <c r="BW63" s="57"/>
      <c r="BX63" s="56"/>
      <c r="BY63" s="57" t="s">
        <v>417</v>
      </c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8" t="s">
        <v>416</v>
      </c>
      <c r="CM63" s="58" t="s">
        <v>418</v>
      </c>
      <c r="CN63" s="72"/>
    </row>
    <row r="64" spans="1:92" ht="12.75">
      <c r="A64" s="60">
        <v>33</v>
      </c>
      <c r="B64" s="59" t="s">
        <v>325</v>
      </c>
      <c r="C64" s="55"/>
      <c r="D64" s="55">
        <v>177</v>
      </c>
      <c r="E64" s="55">
        <v>65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>
        <v>65</v>
      </c>
      <c r="AF64" s="35">
        <v>65</v>
      </c>
      <c r="AG64" s="35"/>
      <c r="AH64" s="35"/>
      <c r="AI64" s="35">
        <v>62.5</v>
      </c>
      <c r="AJ64" s="35">
        <v>62.5</v>
      </c>
      <c r="AK64" s="35">
        <v>61.9</v>
      </c>
      <c r="AL64" s="35">
        <v>62.3</v>
      </c>
      <c r="AM64" s="35"/>
      <c r="AN64" s="35"/>
      <c r="AO64" s="55">
        <v>62.3</v>
      </c>
      <c r="AP64" s="55">
        <v>62.3</v>
      </c>
      <c r="AQ64" s="55">
        <v>62.3</v>
      </c>
      <c r="AR64" s="55">
        <v>62.3</v>
      </c>
      <c r="AS64" s="55">
        <v>62.3</v>
      </c>
      <c r="AT64" s="55">
        <v>62.3</v>
      </c>
      <c r="AU64" s="55">
        <v>62.3</v>
      </c>
      <c r="AV64" s="55">
        <v>62.3</v>
      </c>
      <c r="AW64" s="74">
        <v>62.4</v>
      </c>
      <c r="AX64" s="55">
        <v>58</v>
      </c>
      <c r="AY64" s="69">
        <f>E64-AX64</f>
        <v>7</v>
      </c>
      <c r="AZ64" s="54">
        <f t="shared" si="16"/>
        <v>2.6000000000000014</v>
      </c>
      <c r="BA64" s="69">
        <f>AY64-AZ64</f>
        <v>4.399999999999999</v>
      </c>
      <c r="BB64" s="69">
        <f>H64-BA64</f>
        <v>-4.399999999999999</v>
      </c>
      <c r="BC64" s="54">
        <f>H64-AZ64</f>
        <v>-2.6000000000000014</v>
      </c>
      <c r="BD64" s="69">
        <f>BB64-BC64</f>
        <v>-1.7999999999999972</v>
      </c>
      <c r="BE64" s="69">
        <f>K64-BD64</f>
        <v>1.7999999999999972</v>
      </c>
      <c r="BF64" s="54">
        <f>K64-BC64</f>
        <v>2.6000000000000014</v>
      </c>
      <c r="BG64" s="69">
        <f>BE64-BF64</f>
        <v>-0.8000000000000043</v>
      </c>
      <c r="BH64" s="69">
        <f>N64-BG64</f>
        <v>0.8000000000000043</v>
      </c>
      <c r="BI64" s="54">
        <f>N64-BF64</f>
        <v>-2.6000000000000014</v>
      </c>
      <c r="BJ64" s="69">
        <f>BH64-BI64</f>
        <v>3.4000000000000057</v>
      </c>
      <c r="BK64" s="69">
        <f>Q64-BJ64</f>
        <v>-3.4000000000000057</v>
      </c>
      <c r="BL64" s="54">
        <f>Q64-BI64</f>
        <v>2.6000000000000014</v>
      </c>
      <c r="BM64" s="69">
        <f>BK64-BL64</f>
        <v>-6.000000000000007</v>
      </c>
      <c r="BN64" s="69">
        <f>T64-BM64</f>
        <v>6.000000000000007</v>
      </c>
      <c r="BO64" s="54">
        <f>T64-BL64</f>
        <v>-2.6000000000000014</v>
      </c>
      <c r="BP64" s="69">
        <f>BN64-BO64</f>
        <v>8.600000000000009</v>
      </c>
      <c r="BQ64" s="69">
        <f>W64-BP64</f>
        <v>-8.600000000000009</v>
      </c>
      <c r="BR64" s="54">
        <f>W64-BO64</f>
        <v>2.6000000000000014</v>
      </c>
      <c r="BS64" s="69">
        <f>BQ64-BR64</f>
        <v>-11.20000000000001</v>
      </c>
      <c r="BT64" s="69">
        <f>Z64-BS64</f>
        <v>11.20000000000001</v>
      </c>
      <c r="BU64" s="54">
        <f>Z64-BR64</f>
        <v>-2.6000000000000014</v>
      </c>
      <c r="BV64" s="71">
        <f>AZ64/AY64</f>
        <v>0.3714285714285716</v>
      </c>
      <c r="BW64" s="57"/>
      <c r="BX64" s="56">
        <f>AK64-AJ64</f>
        <v>-0.6000000000000014</v>
      </c>
      <c r="BY64" s="57" t="s">
        <v>326</v>
      </c>
      <c r="BZ64" s="57" t="s">
        <v>352</v>
      </c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8" t="s">
        <v>356</v>
      </c>
      <c r="CM64" s="58"/>
      <c r="CN64" s="72"/>
    </row>
    <row r="65" spans="1:92" ht="12.75">
      <c r="A65" s="60"/>
      <c r="B65" s="59" t="s">
        <v>419</v>
      </c>
      <c r="C65" s="55">
        <v>23.5</v>
      </c>
      <c r="D65" s="55">
        <v>160</v>
      </c>
      <c r="E65" s="55">
        <v>53.5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55"/>
      <c r="AP65" s="55"/>
      <c r="AQ65" s="55"/>
      <c r="AR65" s="55"/>
      <c r="AS65" s="55"/>
      <c r="AT65" s="55"/>
      <c r="AU65" s="55"/>
      <c r="AV65" s="74">
        <v>53.5</v>
      </c>
      <c r="AW65" s="55">
        <v>53.5</v>
      </c>
      <c r="AX65" s="55">
        <v>48</v>
      </c>
      <c r="AY65" s="69">
        <f>E65-AX65</f>
        <v>5.5</v>
      </c>
      <c r="AZ65" s="54">
        <f t="shared" si="16"/>
        <v>0</v>
      </c>
      <c r="BA65" s="69">
        <f>AY65-AZ65</f>
        <v>5.5</v>
      </c>
      <c r="BB65" s="69">
        <f>H65-BA65</f>
        <v>-5.5</v>
      </c>
      <c r="BC65" s="54">
        <f>H65-AZ65</f>
        <v>0</v>
      </c>
      <c r="BD65" s="69">
        <f>BB65-BC65</f>
        <v>-5.5</v>
      </c>
      <c r="BE65" s="69">
        <f>K65-BD65</f>
        <v>5.5</v>
      </c>
      <c r="BF65" s="54">
        <f>K65-BC65</f>
        <v>0</v>
      </c>
      <c r="BG65" s="69">
        <f>BE65-BF65</f>
        <v>5.5</v>
      </c>
      <c r="BH65" s="69">
        <f>N65-BG65</f>
        <v>-5.5</v>
      </c>
      <c r="BI65" s="54">
        <f>N65-BF65</f>
        <v>0</v>
      </c>
      <c r="BJ65" s="69">
        <f>BH65-BI65</f>
        <v>-5.5</v>
      </c>
      <c r="BK65" s="69">
        <f>Q65-BJ65</f>
        <v>5.5</v>
      </c>
      <c r="BL65" s="54">
        <f>Q65-BI65</f>
        <v>0</v>
      </c>
      <c r="BM65" s="69">
        <f>BK65-BL65</f>
        <v>5.5</v>
      </c>
      <c r="BN65" s="69">
        <f>T65-BM65</f>
        <v>-5.5</v>
      </c>
      <c r="BO65" s="54">
        <f>T65-BL65</f>
        <v>0</v>
      </c>
      <c r="BP65" s="69">
        <f>BN65-BO65</f>
        <v>-5.5</v>
      </c>
      <c r="BQ65" s="69">
        <f>W65-BP65</f>
        <v>5.5</v>
      </c>
      <c r="BR65" s="54">
        <f>W65-BO65</f>
        <v>0</v>
      </c>
      <c r="BS65" s="69">
        <f>BQ65-BR65</f>
        <v>5.5</v>
      </c>
      <c r="BT65" s="69">
        <f>Z65-BS65</f>
        <v>-5.5</v>
      </c>
      <c r="BU65" s="54">
        <f>Z65-BR65</f>
        <v>0</v>
      </c>
      <c r="BV65" s="71">
        <f>AZ65/AY65</f>
        <v>0</v>
      </c>
      <c r="BW65" s="57"/>
      <c r="BX65" s="56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8"/>
      <c r="CM65" s="58"/>
      <c r="CN65" s="72"/>
    </row>
    <row r="66" spans="1:92" ht="15.75" customHeight="1" hidden="1">
      <c r="A66" s="9">
        <v>58</v>
      </c>
      <c r="B66" s="10" t="s">
        <v>135</v>
      </c>
      <c r="C66" s="14"/>
      <c r="D66" s="14">
        <v>173</v>
      </c>
      <c r="E66" s="14">
        <v>63</v>
      </c>
      <c r="F66" s="14">
        <v>63.2</v>
      </c>
      <c r="G66" s="23">
        <v>62.7</v>
      </c>
      <c r="H66" s="23">
        <v>62</v>
      </c>
      <c r="I66" s="14">
        <v>62</v>
      </c>
      <c r="J66" s="23">
        <v>59.999</v>
      </c>
      <c r="K66" s="14">
        <v>59.9</v>
      </c>
      <c r="L66" s="14">
        <v>59.9</v>
      </c>
      <c r="M66" s="14">
        <v>59.9</v>
      </c>
      <c r="N66" s="14">
        <v>59.9</v>
      </c>
      <c r="O66" s="14">
        <v>59.9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>
        <v>59</v>
      </c>
      <c r="AY66" s="69">
        <f>E66-AX66</f>
        <v>4</v>
      </c>
      <c r="AZ66" s="54">
        <f>E66-AV66</f>
        <v>63</v>
      </c>
      <c r="BA66" s="69">
        <f>AY66-AZ66</f>
        <v>-59</v>
      </c>
      <c r="BB66" s="69">
        <f>H66-BA66</f>
        <v>121</v>
      </c>
      <c r="BC66" s="54">
        <f>H66-AZ66</f>
        <v>-1</v>
      </c>
      <c r="BD66" s="69">
        <f>BB66-BC66</f>
        <v>122</v>
      </c>
      <c r="BE66" s="69">
        <f>K66-BD66</f>
        <v>-62.1</v>
      </c>
      <c r="BF66" s="54">
        <f>K66-BC66</f>
        <v>60.9</v>
      </c>
      <c r="BG66" s="69">
        <f>BE66-BF66</f>
        <v>-123</v>
      </c>
      <c r="BH66" s="69">
        <f>N66-BG66</f>
        <v>182.9</v>
      </c>
      <c r="BI66" s="54">
        <f>N66-BF66</f>
        <v>-1</v>
      </c>
      <c r="BJ66" s="69">
        <f>BH66-BI66</f>
        <v>183.9</v>
      </c>
      <c r="BK66" s="69">
        <f>Q66-BJ66</f>
        <v>-183.9</v>
      </c>
      <c r="BL66" s="54">
        <f>Q66-BI66</f>
        <v>1</v>
      </c>
      <c r="BM66" s="69">
        <f>BK66-BL66</f>
        <v>-184.9</v>
      </c>
      <c r="BN66" s="69">
        <f>T66-BM66</f>
        <v>184.9</v>
      </c>
      <c r="BO66" s="54">
        <f>T66-BL66</f>
        <v>-1</v>
      </c>
      <c r="BP66" s="69">
        <f>BN66-BO66</f>
        <v>185.9</v>
      </c>
      <c r="BQ66" s="69">
        <f>W66-BP66</f>
        <v>-185.9</v>
      </c>
      <c r="BR66" s="54">
        <f>W66-BO66</f>
        <v>1</v>
      </c>
      <c r="BS66" s="69">
        <f>BQ66-BR66</f>
        <v>-186.9</v>
      </c>
      <c r="BT66" s="69">
        <f>Z66-BS66</f>
        <v>186.9</v>
      </c>
      <c r="BU66" s="54">
        <f>Z66-BR66</f>
        <v>-1</v>
      </c>
      <c r="BV66" s="69">
        <f>BT66-BU66</f>
        <v>187.9</v>
      </c>
      <c r="BW66" s="18">
        <f>E66</f>
        <v>63</v>
      </c>
      <c r="BX66" s="15"/>
      <c r="BY66" s="5" t="s">
        <v>136</v>
      </c>
      <c r="BZ66" s="5" t="s">
        <v>137</v>
      </c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20"/>
      <c r="CL66" s="9"/>
      <c r="CM66" s="17"/>
      <c r="CN66" s="22" t="s">
        <v>53</v>
      </c>
    </row>
    <row r="67" spans="1:92" ht="12.75" customHeight="1">
      <c r="A67" s="81" t="s">
        <v>392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3"/>
    </row>
    <row r="68" spans="1:92" ht="12.75" hidden="1">
      <c r="A68" s="9">
        <v>44</v>
      </c>
      <c r="B68" s="10" t="s">
        <v>158</v>
      </c>
      <c r="C68" s="1"/>
      <c r="D68" s="1"/>
      <c r="E68" s="14">
        <v>62.8</v>
      </c>
      <c r="F68" s="14">
        <v>62.8</v>
      </c>
      <c r="G68" s="23">
        <v>60.8</v>
      </c>
      <c r="H68" s="14">
        <v>60.8</v>
      </c>
      <c r="I68" s="14">
        <v>60.8</v>
      </c>
      <c r="J68" s="14">
        <v>60.8</v>
      </c>
      <c r="K68" s="14">
        <v>60.8</v>
      </c>
      <c r="L68" s="14">
        <v>60.8</v>
      </c>
      <c r="M68" s="14">
        <v>60.8</v>
      </c>
      <c r="N68" s="14">
        <v>60.8</v>
      </c>
      <c r="O68" s="14">
        <v>60.8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>
        <v>58</v>
      </c>
      <c r="AY68" s="15">
        <f aca="true" t="shared" si="18" ref="AY68:AY84">E68-AX68</f>
        <v>4.799999999999997</v>
      </c>
      <c r="AZ68" s="24">
        <f>E68-O68</f>
        <v>2</v>
      </c>
      <c r="BA68" s="15">
        <f aca="true" t="shared" si="19" ref="BA68:BA84">AY68-AZ68</f>
        <v>2.799999999999997</v>
      </c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16">
        <f>AZ68/AY68</f>
        <v>0.4166666666666669</v>
      </c>
      <c r="BW68" s="1"/>
      <c r="BX68" s="15"/>
      <c r="BY68" s="5" t="s">
        <v>159</v>
      </c>
      <c r="BZ68" s="5" t="s">
        <v>160</v>
      </c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20"/>
      <c r="CL68" s="9"/>
      <c r="CM68" s="17" t="s">
        <v>161</v>
      </c>
      <c r="CN68" s="31" t="s">
        <v>53</v>
      </c>
    </row>
    <row r="69" spans="1:92" ht="12.75" hidden="1">
      <c r="A69" s="9">
        <v>45</v>
      </c>
      <c r="B69" s="10" t="s">
        <v>153</v>
      </c>
      <c r="C69" s="14">
        <v>22</v>
      </c>
      <c r="D69" s="14">
        <v>170</v>
      </c>
      <c r="E69" s="14">
        <v>56</v>
      </c>
      <c r="F69" s="14">
        <v>55.7</v>
      </c>
      <c r="G69" s="23">
        <v>53.5</v>
      </c>
      <c r="H69" s="14">
        <v>53.5</v>
      </c>
      <c r="I69" s="14">
        <v>53.5</v>
      </c>
      <c r="J69" s="14">
        <v>53.5</v>
      </c>
      <c r="K69" s="14">
        <v>53.5</v>
      </c>
      <c r="L69" s="14">
        <v>53.5</v>
      </c>
      <c r="M69" s="14">
        <v>53.5</v>
      </c>
      <c r="N69" s="14">
        <v>53.5</v>
      </c>
      <c r="O69" s="14">
        <v>53.5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>
        <v>51</v>
      </c>
      <c r="AY69" s="15">
        <f t="shared" si="18"/>
        <v>5</v>
      </c>
      <c r="AZ69" s="24">
        <f>E69-O69</f>
        <v>2.5</v>
      </c>
      <c r="BA69" s="15">
        <f t="shared" si="19"/>
        <v>2.5</v>
      </c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16">
        <f>AZ69/AY69</f>
        <v>0.5</v>
      </c>
      <c r="BW69" s="1"/>
      <c r="BX69" s="15"/>
      <c r="BY69" s="5" t="s">
        <v>154</v>
      </c>
      <c r="BZ69" s="5" t="s">
        <v>155</v>
      </c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20"/>
      <c r="CL69" s="9" t="s">
        <v>156</v>
      </c>
      <c r="CM69" s="9" t="s">
        <v>157</v>
      </c>
      <c r="CN69" s="22">
        <v>40263</v>
      </c>
    </row>
    <row r="70" spans="1:92" ht="12.75">
      <c r="A70" s="60">
        <v>28</v>
      </c>
      <c r="B70" s="59" t="s">
        <v>259</v>
      </c>
      <c r="C70" s="55">
        <v>29</v>
      </c>
      <c r="D70" s="55">
        <v>170</v>
      </c>
      <c r="E70" s="55">
        <v>58.5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>
        <v>58.5</v>
      </c>
      <c r="S70" s="35">
        <v>57.7</v>
      </c>
      <c r="T70" s="35">
        <v>58</v>
      </c>
      <c r="U70" s="35">
        <v>58</v>
      </c>
      <c r="V70" s="35">
        <v>58</v>
      </c>
      <c r="W70" s="35">
        <v>58</v>
      </c>
      <c r="X70" s="35">
        <v>57.9</v>
      </c>
      <c r="Y70" s="35">
        <v>57.9</v>
      </c>
      <c r="Z70" s="35">
        <v>58</v>
      </c>
      <c r="AA70" s="35">
        <v>60</v>
      </c>
      <c r="AB70" s="35">
        <v>60</v>
      </c>
      <c r="AC70" s="35">
        <v>58</v>
      </c>
      <c r="AD70" s="35">
        <v>57.9</v>
      </c>
      <c r="AE70" s="35">
        <v>59</v>
      </c>
      <c r="AF70" s="35">
        <v>58.4</v>
      </c>
      <c r="AG70" s="35"/>
      <c r="AH70" s="35">
        <v>57.4</v>
      </c>
      <c r="AI70" s="35"/>
      <c r="AJ70" s="35"/>
      <c r="AK70" s="35"/>
      <c r="AL70" s="35"/>
      <c r="AM70" s="35">
        <v>57.8</v>
      </c>
      <c r="AN70" s="35">
        <v>57.8</v>
      </c>
      <c r="AO70" s="55">
        <v>57.7</v>
      </c>
      <c r="AP70" s="55">
        <v>57.7</v>
      </c>
      <c r="AQ70" s="55">
        <v>57.1</v>
      </c>
      <c r="AR70" s="55">
        <v>57.1</v>
      </c>
      <c r="AS70" s="55">
        <v>57.1</v>
      </c>
      <c r="AT70" s="55">
        <v>57.1</v>
      </c>
      <c r="AU70" s="55">
        <v>57.1</v>
      </c>
      <c r="AV70" s="55">
        <v>57.1</v>
      </c>
      <c r="AW70" s="55">
        <v>57.1</v>
      </c>
      <c r="AX70" s="55">
        <v>56</v>
      </c>
      <c r="AY70" s="69">
        <f t="shared" si="18"/>
        <v>2.5</v>
      </c>
      <c r="AZ70" s="54">
        <f aca="true" t="shared" si="20" ref="AZ70:AZ78">E70-AW70</f>
        <v>1.3999999999999986</v>
      </c>
      <c r="BA70" s="69">
        <f t="shared" si="19"/>
        <v>1.1000000000000014</v>
      </c>
      <c r="BB70" s="69">
        <f aca="true" t="shared" si="21" ref="BB70:BB84">H70-BA70</f>
        <v>-1.1000000000000014</v>
      </c>
      <c r="BC70" s="54">
        <f aca="true" t="shared" si="22" ref="BC70:BC84">H70-AZ70</f>
        <v>-1.3999999999999986</v>
      </c>
      <c r="BD70" s="69">
        <f aca="true" t="shared" si="23" ref="BD70:BD84">BB70-BC70</f>
        <v>0.29999999999999716</v>
      </c>
      <c r="BE70" s="69">
        <f aca="true" t="shared" si="24" ref="BE70:BE84">K70-BD70</f>
        <v>-0.29999999999999716</v>
      </c>
      <c r="BF70" s="54">
        <f aca="true" t="shared" si="25" ref="BF70:BF84">K70-BC70</f>
        <v>1.3999999999999986</v>
      </c>
      <c r="BG70" s="69">
        <f aca="true" t="shared" si="26" ref="BG70:BG84">BE70-BF70</f>
        <v>-1.6999999999999957</v>
      </c>
      <c r="BH70" s="69">
        <f aca="true" t="shared" si="27" ref="BH70:BH84">N70-BG70</f>
        <v>1.6999999999999957</v>
      </c>
      <c r="BI70" s="54">
        <f aca="true" t="shared" si="28" ref="BI70:BI84">N70-BF70</f>
        <v>-1.3999999999999986</v>
      </c>
      <c r="BJ70" s="69">
        <f aca="true" t="shared" si="29" ref="BJ70:BJ84">BH70-BI70</f>
        <v>3.0999999999999943</v>
      </c>
      <c r="BK70" s="69">
        <f aca="true" t="shared" si="30" ref="BK70:BK84">Q70-BJ70</f>
        <v>-3.0999999999999943</v>
      </c>
      <c r="BL70" s="54">
        <f aca="true" t="shared" si="31" ref="BL70:BL84">Q70-BI70</f>
        <v>1.3999999999999986</v>
      </c>
      <c r="BM70" s="69">
        <f aca="true" t="shared" si="32" ref="BM70:BM84">BK70-BL70</f>
        <v>-4.499999999999993</v>
      </c>
      <c r="BN70" s="69">
        <f aca="true" t="shared" si="33" ref="BN70:BN84">T70-BM70</f>
        <v>62.49999999999999</v>
      </c>
      <c r="BO70" s="54">
        <f aca="true" t="shared" si="34" ref="BO70:BO84">T70-BL70</f>
        <v>56.6</v>
      </c>
      <c r="BP70" s="69">
        <f aca="true" t="shared" si="35" ref="BP70:BP84">BN70-BO70</f>
        <v>5.8999999999999915</v>
      </c>
      <c r="BQ70" s="69">
        <f aca="true" t="shared" si="36" ref="BQ70:BQ84">W70-BP70</f>
        <v>52.10000000000001</v>
      </c>
      <c r="BR70" s="54">
        <f aca="true" t="shared" si="37" ref="BR70:BR84">W70-BO70</f>
        <v>1.3999999999999986</v>
      </c>
      <c r="BS70" s="69">
        <f aca="true" t="shared" si="38" ref="BS70:BS84">BQ70-BR70</f>
        <v>50.70000000000001</v>
      </c>
      <c r="BT70" s="69">
        <f aca="true" t="shared" si="39" ref="BT70:BT84">Z70-BS70</f>
        <v>7.29999999999999</v>
      </c>
      <c r="BU70" s="54">
        <f aca="true" t="shared" si="40" ref="BU70:BU84">Z70-BR70</f>
        <v>56.6</v>
      </c>
      <c r="BV70" s="69">
        <f aca="true" t="shared" si="41" ref="BV70:BV84">BT70-BU70</f>
        <v>-49.30000000000001</v>
      </c>
      <c r="BW70" s="57"/>
      <c r="BX70" s="56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8"/>
      <c r="CM70" s="58"/>
      <c r="CN70" s="72"/>
    </row>
    <row r="71" spans="1:92" ht="12.75" hidden="1">
      <c r="A71" s="60"/>
      <c r="B71" s="59" t="s">
        <v>77</v>
      </c>
      <c r="C71" s="55"/>
      <c r="D71" s="55">
        <v>162</v>
      </c>
      <c r="E71" s="55">
        <v>62</v>
      </c>
      <c r="F71" s="35">
        <v>62</v>
      </c>
      <c r="G71" s="35">
        <v>62</v>
      </c>
      <c r="H71" s="35">
        <v>62</v>
      </c>
      <c r="I71" s="35">
        <v>62</v>
      </c>
      <c r="J71" s="35">
        <v>62</v>
      </c>
      <c r="K71" s="35">
        <v>62</v>
      </c>
      <c r="L71" s="35">
        <v>62</v>
      </c>
      <c r="M71" s="35">
        <v>62</v>
      </c>
      <c r="N71" s="35">
        <v>60</v>
      </c>
      <c r="O71" s="35">
        <v>57.5</v>
      </c>
      <c r="P71" s="35"/>
      <c r="Q71" s="35"/>
      <c r="R71" s="35"/>
      <c r="S71" s="35">
        <v>55</v>
      </c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55"/>
      <c r="AP71" s="55"/>
      <c r="AQ71" s="55"/>
      <c r="AR71" s="55"/>
      <c r="AS71" s="55"/>
      <c r="AT71" s="55"/>
      <c r="AU71" s="55"/>
      <c r="AV71" s="55"/>
      <c r="AW71" s="55"/>
      <c r="AX71" s="55">
        <v>53</v>
      </c>
      <c r="AY71" s="69">
        <f t="shared" si="18"/>
        <v>9</v>
      </c>
      <c r="AZ71" s="54">
        <f t="shared" si="20"/>
        <v>62</v>
      </c>
      <c r="BA71" s="69">
        <f t="shared" si="19"/>
        <v>-53</v>
      </c>
      <c r="BB71" s="69">
        <f t="shared" si="21"/>
        <v>115</v>
      </c>
      <c r="BC71" s="54">
        <f t="shared" si="22"/>
        <v>0</v>
      </c>
      <c r="BD71" s="69">
        <f t="shared" si="23"/>
        <v>115</v>
      </c>
      <c r="BE71" s="69">
        <f t="shared" si="24"/>
        <v>-53</v>
      </c>
      <c r="BF71" s="54">
        <f t="shared" si="25"/>
        <v>62</v>
      </c>
      <c r="BG71" s="69">
        <f t="shared" si="26"/>
        <v>-115</v>
      </c>
      <c r="BH71" s="69">
        <f t="shared" si="27"/>
        <v>175</v>
      </c>
      <c r="BI71" s="54">
        <f t="shared" si="28"/>
        <v>-2</v>
      </c>
      <c r="BJ71" s="69">
        <f t="shared" si="29"/>
        <v>177</v>
      </c>
      <c r="BK71" s="69">
        <f t="shared" si="30"/>
        <v>-177</v>
      </c>
      <c r="BL71" s="54">
        <f t="shared" si="31"/>
        <v>2</v>
      </c>
      <c r="BM71" s="69">
        <f t="shared" si="32"/>
        <v>-179</v>
      </c>
      <c r="BN71" s="69">
        <f t="shared" si="33"/>
        <v>179</v>
      </c>
      <c r="BO71" s="54">
        <f t="shared" si="34"/>
        <v>-2</v>
      </c>
      <c r="BP71" s="69">
        <f t="shared" si="35"/>
        <v>181</v>
      </c>
      <c r="BQ71" s="69">
        <f t="shared" si="36"/>
        <v>-181</v>
      </c>
      <c r="BR71" s="54">
        <f t="shared" si="37"/>
        <v>2</v>
      </c>
      <c r="BS71" s="69">
        <f t="shared" si="38"/>
        <v>-183</v>
      </c>
      <c r="BT71" s="69">
        <f t="shared" si="39"/>
        <v>183</v>
      </c>
      <c r="BU71" s="54">
        <f t="shared" si="40"/>
        <v>-2</v>
      </c>
      <c r="BV71" s="69">
        <f t="shared" si="41"/>
        <v>185</v>
      </c>
      <c r="BW71" s="57"/>
      <c r="BX71" s="56"/>
      <c r="BY71" s="57" t="s">
        <v>78</v>
      </c>
      <c r="BZ71" s="57" t="s">
        <v>268</v>
      </c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 t="s">
        <v>79</v>
      </c>
      <c r="CL71" s="58"/>
      <c r="CM71" s="58" t="s">
        <v>80</v>
      </c>
      <c r="CN71" s="72">
        <v>40273</v>
      </c>
    </row>
    <row r="72" spans="1:92" ht="12.75" hidden="1">
      <c r="A72" s="60"/>
      <c r="B72" s="59" t="s">
        <v>222</v>
      </c>
      <c r="C72" s="55"/>
      <c r="D72" s="55">
        <v>172</v>
      </c>
      <c r="E72" s="55">
        <v>62</v>
      </c>
      <c r="F72" s="35"/>
      <c r="G72" s="35"/>
      <c r="H72" s="35"/>
      <c r="I72" s="35"/>
      <c r="J72" s="35"/>
      <c r="K72" s="35"/>
      <c r="L72" s="35"/>
      <c r="M72" s="35"/>
      <c r="N72" s="35">
        <v>62</v>
      </c>
      <c r="O72" s="35">
        <v>62</v>
      </c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55"/>
      <c r="AP72" s="55"/>
      <c r="AQ72" s="55"/>
      <c r="AR72" s="55"/>
      <c r="AS72" s="55"/>
      <c r="AT72" s="55"/>
      <c r="AU72" s="55"/>
      <c r="AV72" s="55"/>
      <c r="AW72" s="55"/>
      <c r="AX72" s="55">
        <v>60</v>
      </c>
      <c r="AY72" s="69">
        <f t="shared" si="18"/>
        <v>2</v>
      </c>
      <c r="AZ72" s="54">
        <f t="shared" si="20"/>
        <v>62</v>
      </c>
      <c r="BA72" s="69">
        <f t="shared" si="19"/>
        <v>-60</v>
      </c>
      <c r="BB72" s="69">
        <f t="shared" si="21"/>
        <v>60</v>
      </c>
      <c r="BC72" s="54">
        <f t="shared" si="22"/>
        <v>-62</v>
      </c>
      <c r="BD72" s="69">
        <f t="shared" si="23"/>
        <v>122</v>
      </c>
      <c r="BE72" s="69">
        <f t="shared" si="24"/>
        <v>-122</v>
      </c>
      <c r="BF72" s="54">
        <f t="shared" si="25"/>
        <v>62</v>
      </c>
      <c r="BG72" s="69">
        <f t="shared" si="26"/>
        <v>-184</v>
      </c>
      <c r="BH72" s="69">
        <f t="shared" si="27"/>
        <v>246</v>
      </c>
      <c r="BI72" s="54">
        <f t="shared" si="28"/>
        <v>0</v>
      </c>
      <c r="BJ72" s="69">
        <f t="shared" si="29"/>
        <v>246</v>
      </c>
      <c r="BK72" s="69">
        <f t="shared" si="30"/>
        <v>-246</v>
      </c>
      <c r="BL72" s="54">
        <f t="shared" si="31"/>
        <v>0</v>
      </c>
      <c r="BM72" s="69">
        <f t="shared" si="32"/>
        <v>-246</v>
      </c>
      <c r="BN72" s="69">
        <f t="shared" si="33"/>
        <v>246</v>
      </c>
      <c r="BO72" s="54">
        <f t="shared" si="34"/>
        <v>0</v>
      </c>
      <c r="BP72" s="69">
        <f t="shared" si="35"/>
        <v>246</v>
      </c>
      <c r="BQ72" s="69">
        <f t="shared" si="36"/>
        <v>-246</v>
      </c>
      <c r="BR72" s="54">
        <f t="shared" si="37"/>
        <v>0</v>
      </c>
      <c r="BS72" s="69">
        <f t="shared" si="38"/>
        <v>-246</v>
      </c>
      <c r="BT72" s="69">
        <f t="shared" si="39"/>
        <v>246</v>
      </c>
      <c r="BU72" s="54">
        <f t="shared" si="40"/>
        <v>0</v>
      </c>
      <c r="BV72" s="69">
        <f t="shared" si="41"/>
        <v>246</v>
      </c>
      <c r="BW72" s="57"/>
      <c r="BX72" s="56"/>
      <c r="BY72" s="57" t="s">
        <v>223</v>
      </c>
      <c r="BZ72" s="57" t="s">
        <v>223</v>
      </c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8" t="s">
        <v>224</v>
      </c>
      <c r="CM72" s="58"/>
      <c r="CN72" s="72">
        <v>40319</v>
      </c>
    </row>
    <row r="73" spans="1:92" ht="12.75" hidden="1">
      <c r="A73" s="60"/>
      <c r="B73" s="59"/>
      <c r="C73" s="55"/>
      <c r="D73" s="55"/>
      <c r="E73" s="5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69">
        <f t="shared" si="18"/>
        <v>0</v>
      </c>
      <c r="AZ73" s="54">
        <f t="shared" si="20"/>
        <v>0</v>
      </c>
      <c r="BA73" s="69">
        <f t="shared" si="19"/>
        <v>0</v>
      </c>
      <c r="BB73" s="69">
        <f t="shared" si="21"/>
        <v>0</v>
      </c>
      <c r="BC73" s="54">
        <f t="shared" si="22"/>
        <v>0</v>
      </c>
      <c r="BD73" s="69">
        <f t="shared" si="23"/>
        <v>0</v>
      </c>
      <c r="BE73" s="69">
        <f t="shared" si="24"/>
        <v>0</v>
      </c>
      <c r="BF73" s="54">
        <f t="shared" si="25"/>
        <v>0</v>
      </c>
      <c r="BG73" s="69">
        <f t="shared" si="26"/>
        <v>0</v>
      </c>
      <c r="BH73" s="69">
        <f t="shared" si="27"/>
        <v>0</v>
      </c>
      <c r="BI73" s="54">
        <f t="shared" si="28"/>
        <v>0</v>
      </c>
      <c r="BJ73" s="69">
        <f t="shared" si="29"/>
        <v>0</v>
      </c>
      <c r="BK73" s="69">
        <f t="shared" si="30"/>
        <v>0</v>
      </c>
      <c r="BL73" s="54">
        <f t="shared" si="31"/>
        <v>0</v>
      </c>
      <c r="BM73" s="69">
        <f t="shared" si="32"/>
        <v>0</v>
      </c>
      <c r="BN73" s="69">
        <f t="shared" si="33"/>
        <v>0</v>
      </c>
      <c r="BO73" s="54">
        <f t="shared" si="34"/>
        <v>0</v>
      </c>
      <c r="BP73" s="69">
        <f t="shared" si="35"/>
        <v>0</v>
      </c>
      <c r="BQ73" s="69">
        <f t="shared" si="36"/>
        <v>0</v>
      </c>
      <c r="BR73" s="54">
        <f t="shared" si="37"/>
        <v>0</v>
      </c>
      <c r="BS73" s="69">
        <f t="shared" si="38"/>
        <v>0</v>
      </c>
      <c r="BT73" s="69">
        <f t="shared" si="39"/>
        <v>0</v>
      </c>
      <c r="BU73" s="54">
        <f t="shared" si="40"/>
        <v>0</v>
      </c>
      <c r="BV73" s="69">
        <f t="shared" si="41"/>
        <v>0</v>
      </c>
      <c r="BW73" s="57"/>
      <c r="BX73" s="56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8"/>
      <c r="CM73" s="58"/>
      <c r="CN73" s="72"/>
    </row>
    <row r="74" spans="1:92" ht="12.75">
      <c r="A74" s="60">
        <v>29</v>
      </c>
      <c r="B74" s="59" t="s">
        <v>217</v>
      </c>
      <c r="C74" s="55">
        <v>25</v>
      </c>
      <c r="D74" s="55">
        <v>163</v>
      </c>
      <c r="E74" s="55">
        <v>56</v>
      </c>
      <c r="F74" s="35"/>
      <c r="G74" s="35"/>
      <c r="H74" s="35"/>
      <c r="I74" s="35"/>
      <c r="J74" s="35"/>
      <c r="K74" s="35"/>
      <c r="L74" s="35"/>
      <c r="M74" s="35"/>
      <c r="N74" s="35">
        <v>56</v>
      </c>
      <c r="O74" s="35">
        <v>56</v>
      </c>
      <c r="P74" s="35">
        <v>56</v>
      </c>
      <c r="Q74" s="35">
        <v>56</v>
      </c>
      <c r="R74" s="35">
        <v>56</v>
      </c>
      <c r="S74" s="35">
        <v>56</v>
      </c>
      <c r="T74" s="35">
        <v>56</v>
      </c>
      <c r="U74" s="35">
        <v>56</v>
      </c>
      <c r="V74" s="35">
        <v>56</v>
      </c>
      <c r="W74" s="35">
        <v>55.7</v>
      </c>
      <c r="X74" s="35">
        <v>55.7</v>
      </c>
      <c r="Y74" s="35">
        <v>55.7</v>
      </c>
      <c r="Z74" s="35">
        <v>55.7</v>
      </c>
      <c r="AA74" s="35">
        <v>55.7</v>
      </c>
      <c r="AB74" s="35">
        <v>55.7</v>
      </c>
      <c r="AC74" s="35">
        <v>55.7</v>
      </c>
      <c r="AD74" s="35">
        <v>55.7</v>
      </c>
      <c r="AE74" s="35">
        <v>55.7</v>
      </c>
      <c r="AF74" s="35">
        <v>55.7</v>
      </c>
      <c r="AG74" s="35">
        <v>55.7</v>
      </c>
      <c r="AH74" s="35"/>
      <c r="AI74" s="35"/>
      <c r="AJ74" s="35"/>
      <c r="AK74" s="35"/>
      <c r="AL74" s="35"/>
      <c r="AM74" s="35"/>
      <c r="AN74" s="35"/>
      <c r="AO74" s="55">
        <v>55.7</v>
      </c>
      <c r="AP74" s="55">
        <v>55.7</v>
      </c>
      <c r="AQ74" s="55">
        <v>55.7</v>
      </c>
      <c r="AR74" s="55">
        <v>55.7</v>
      </c>
      <c r="AS74" s="55">
        <v>55.7</v>
      </c>
      <c r="AT74" s="55">
        <v>55.7</v>
      </c>
      <c r="AU74" s="55">
        <v>55.7</v>
      </c>
      <c r="AV74" s="55">
        <v>55.7</v>
      </c>
      <c r="AW74" s="55">
        <v>55.7</v>
      </c>
      <c r="AX74" s="55">
        <v>53</v>
      </c>
      <c r="AY74" s="69">
        <f t="shared" si="18"/>
        <v>3</v>
      </c>
      <c r="AZ74" s="54">
        <f t="shared" si="20"/>
        <v>0.29999999999999716</v>
      </c>
      <c r="BA74" s="69">
        <f t="shared" si="19"/>
        <v>2.700000000000003</v>
      </c>
      <c r="BB74" s="69">
        <f t="shared" si="21"/>
        <v>-2.700000000000003</v>
      </c>
      <c r="BC74" s="54">
        <f t="shared" si="22"/>
        <v>-0.29999999999999716</v>
      </c>
      <c r="BD74" s="69">
        <f t="shared" si="23"/>
        <v>-2.4000000000000057</v>
      </c>
      <c r="BE74" s="69">
        <f t="shared" si="24"/>
        <v>2.4000000000000057</v>
      </c>
      <c r="BF74" s="54">
        <f t="shared" si="25"/>
        <v>0.29999999999999716</v>
      </c>
      <c r="BG74" s="69">
        <f t="shared" si="26"/>
        <v>2.1000000000000085</v>
      </c>
      <c r="BH74" s="69">
        <f t="shared" si="27"/>
        <v>53.89999999999999</v>
      </c>
      <c r="BI74" s="54">
        <f t="shared" si="28"/>
        <v>55.7</v>
      </c>
      <c r="BJ74" s="69">
        <f t="shared" si="29"/>
        <v>-1.8000000000000114</v>
      </c>
      <c r="BK74" s="69">
        <f t="shared" si="30"/>
        <v>57.80000000000001</v>
      </c>
      <c r="BL74" s="54">
        <f t="shared" si="31"/>
        <v>0.29999999999999716</v>
      </c>
      <c r="BM74" s="69">
        <f t="shared" si="32"/>
        <v>57.500000000000014</v>
      </c>
      <c r="BN74" s="69">
        <f t="shared" si="33"/>
        <v>-1.5000000000000142</v>
      </c>
      <c r="BO74" s="54">
        <f t="shared" si="34"/>
        <v>55.7</v>
      </c>
      <c r="BP74" s="69">
        <f t="shared" si="35"/>
        <v>-57.20000000000002</v>
      </c>
      <c r="BQ74" s="69">
        <f t="shared" si="36"/>
        <v>112.90000000000002</v>
      </c>
      <c r="BR74" s="54">
        <f t="shared" si="37"/>
        <v>0</v>
      </c>
      <c r="BS74" s="69">
        <f t="shared" si="38"/>
        <v>112.90000000000002</v>
      </c>
      <c r="BT74" s="69">
        <f t="shared" si="39"/>
        <v>-57.20000000000002</v>
      </c>
      <c r="BU74" s="54">
        <f t="shared" si="40"/>
        <v>55.7</v>
      </c>
      <c r="BV74" s="69">
        <f t="shared" si="41"/>
        <v>-112.90000000000002</v>
      </c>
      <c r="BW74" s="57"/>
      <c r="BX74" s="56"/>
      <c r="BY74" s="57" t="s">
        <v>218</v>
      </c>
      <c r="BZ74" s="57" t="s">
        <v>324</v>
      </c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 t="s">
        <v>219</v>
      </c>
      <c r="CL74" s="58" t="s">
        <v>220</v>
      </c>
      <c r="CM74" s="58" t="s">
        <v>221</v>
      </c>
      <c r="CN74" s="72">
        <v>40323</v>
      </c>
    </row>
    <row r="75" spans="1:92" ht="12.75" hidden="1">
      <c r="A75" s="60">
        <v>29</v>
      </c>
      <c r="B75" s="59" t="s">
        <v>334</v>
      </c>
      <c r="C75" s="55">
        <v>24</v>
      </c>
      <c r="D75" s="55">
        <v>153</v>
      </c>
      <c r="E75" s="55">
        <v>50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>
        <v>49.5</v>
      </c>
      <c r="AG75" s="35"/>
      <c r="AH75" s="35"/>
      <c r="AI75" s="35"/>
      <c r="AJ75" s="35"/>
      <c r="AK75" s="35"/>
      <c r="AL75" s="35"/>
      <c r="AM75" s="35"/>
      <c r="AN75" s="35"/>
      <c r="AO75" s="55"/>
      <c r="AP75" s="55"/>
      <c r="AQ75" s="55"/>
      <c r="AR75" s="55"/>
      <c r="AS75" s="55"/>
      <c r="AT75" s="55"/>
      <c r="AU75" s="55"/>
      <c r="AV75" s="55"/>
      <c r="AW75" s="55"/>
      <c r="AX75" s="55">
        <v>47</v>
      </c>
      <c r="AY75" s="69">
        <f t="shared" si="18"/>
        <v>3</v>
      </c>
      <c r="AZ75" s="54">
        <f t="shared" si="20"/>
        <v>50</v>
      </c>
      <c r="BA75" s="69">
        <f t="shared" si="19"/>
        <v>-47</v>
      </c>
      <c r="BB75" s="69">
        <f t="shared" si="21"/>
        <v>47</v>
      </c>
      <c r="BC75" s="54">
        <f t="shared" si="22"/>
        <v>-50</v>
      </c>
      <c r="BD75" s="69">
        <f t="shared" si="23"/>
        <v>97</v>
      </c>
      <c r="BE75" s="69">
        <f t="shared" si="24"/>
        <v>-97</v>
      </c>
      <c r="BF75" s="54">
        <f t="shared" si="25"/>
        <v>50</v>
      </c>
      <c r="BG75" s="69">
        <f t="shared" si="26"/>
        <v>-147</v>
      </c>
      <c r="BH75" s="69">
        <f t="shared" si="27"/>
        <v>147</v>
      </c>
      <c r="BI75" s="54">
        <f t="shared" si="28"/>
        <v>-50</v>
      </c>
      <c r="BJ75" s="69">
        <f t="shared" si="29"/>
        <v>197</v>
      </c>
      <c r="BK75" s="69">
        <f t="shared" si="30"/>
        <v>-197</v>
      </c>
      <c r="BL75" s="54">
        <f t="shared" si="31"/>
        <v>50</v>
      </c>
      <c r="BM75" s="69">
        <f t="shared" si="32"/>
        <v>-247</v>
      </c>
      <c r="BN75" s="69">
        <f t="shared" si="33"/>
        <v>247</v>
      </c>
      <c r="BO75" s="54">
        <f t="shared" si="34"/>
        <v>-50</v>
      </c>
      <c r="BP75" s="69">
        <f t="shared" si="35"/>
        <v>297</v>
      </c>
      <c r="BQ75" s="69">
        <f t="shared" si="36"/>
        <v>-297</v>
      </c>
      <c r="BR75" s="54">
        <f t="shared" si="37"/>
        <v>50</v>
      </c>
      <c r="BS75" s="69">
        <f t="shared" si="38"/>
        <v>-347</v>
      </c>
      <c r="BT75" s="69">
        <f t="shared" si="39"/>
        <v>347</v>
      </c>
      <c r="BU75" s="54">
        <f t="shared" si="40"/>
        <v>-50</v>
      </c>
      <c r="BV75" s="69">
        <f t="shared" si="41"/>
        <v>397</v>
      </c>
      <c r="BW75" s="57"/>
      <c r="BX75" s="56"/>
      <c r="BY75" s="57" t="s">
        <v>335</v>
      </c>
      <c r="BZ75" s="57" t="s">
        <v>335</v>
      </c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8" t="s">
        <v>338</v>
      </c>
      <c r="CM75" s="58" t="s">
        <v>336</v>
      </c>
      <c r="CN75" s="72" t="s">
        <v>337</v>
      </c>
    </row>
    <row r="76" spans="1:92" ht="12.75">
      <c r="A76" s="60">
        <v>30</v>
      </c>
      <c r="B76" s="59" t="s">
        <v>341</v>
      </c>
      <c r="C76" s="55">
        <v>23</v>
      </c>
      <c r="D76" s="55">
        <v>172</v>
      </c>
      <c r="E76" s="55">
        <v>56.7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>
        <v>56.7</v>
      </c>
      <c r="AH76" s="35">
        <v>56.2</v>
      </c>
      <c r="AI76" s="35">
        <v>55.9</v>
      </c>
      <c r="AJ76" s="35">
        <v>55</v>
      </c>
      <c r="AK76" s="35">
        <v>55.6</v>
      </c>
      <c r="AL76" s="35">
        <v>55.6</v>
      </c>
      <c r="AM76" s="35"/>
      <c r="AN76" s="35"/>
      <c r="AO76" s="55">
        <v>54.9</v>
      </c>
      <c r="AP76" s="55">
        <v>54.9</v>
      </c>
      <c r="AQ76" s="55">
        <v>54.9</v>
      </c>
      <c r="AR76" s="55">
        <v>54.9</v>
      </c>
      <c r="AS76" s="55">
        <v>54.9</v>
      </c>
      <c r="AT76" s="55">
        <v>54.9</v>
      </c>
      <c r="AU76" s="55">
        <v>54.9</v>
      </c>
      <c r="AV76" s="55">
        <v>54.9</v>
      </c>
      <c r="AW76" s="55">
        <v>54.9</v>
      </c>
      <c r="AX76" s="55">
        <v>53</v>
      </c>
      <c r="AY76" s="69">
        <f t="shared" si="18"/>
        <v>3.700000000000003</v>
      </c>
      <c r="AZ76" s="54">
        <f t="shared" si="20"/>
        <v>1.8000000000000043</v>
      </c>
      <c r="BA76" s="69">
        <f t="shared" si="19"/>
        <v>1.8999999999999986</v>
      </c>
      <c r="BB76" s="69">
        <f t="shared" si="21"/>
        <v>-1.8999999999999986</v>
      </c>
      <c r="BC76" s="54">
        <f t="shared" si="22"/>
        <v>-1.8000000000000043</v>
      </c>
      <c r="BD76" s="69">
        <f t="shared" si="23"/>
        <v>-0.09999999999999432</v>
      </c>
      <c r="BE76" s="69">
        <f t="shared" si="24"/>
        <v>0.09999999999999432</v>
      </c>
      <c r="BF76" s="54">
        <f t="shared" si="25"/>
        <v>1.8000000000000043</v>
      </c>
      <c r="BG76" s="69">
        <f t="shared" si="26"/>
        <v>-1.70000000000001</v>
      </c>
      <c r="BH76" s="69">
        <f t="shared" si="27"/>
        <v>1.70000000000001</v>
      </c>
      <c r="BI76" s="54">
        <f t="shared" si="28"/>
        <v>-1.8000000000000043</v>
      </c>
      <c r="BJ76" s="69">
        <f t="shared" si="29"/>
        <v>3.500000000000014</v>
      </c>
      <c r="BK76" s="69">
        <f t="shared" si="30"/>
        <v>-3.500000000000014</v>
      </c>
      <c r="BL76" s="54">
        <f t="shared" si="31"/>
        <v>1.8000000000000043</v>
      </c>
      <c r="BM76" s="69">
        <f t="shared" si="32"/>
        <v>-5.3000000000000185</v>
      </c>
      <c r="BN76" s="69">
        <f t="shared" si="33"/>
        <v>5.3000000000000185</v>
      </c>
      <c r="BO76" s="54">
        <f t="shared" si="34"/>
        <v>-1.8000000000000043</v>
      </c>
      <c r="BP76" s="69">
        <f t="shared" si="35"/>
        <v>7.100000000000023</v>
      </c>
      <c r="BQ76" s="69">
        <f t="shared" si="36"/>
        <v>-7.100000000000023</v>
      </c>
      <c r="BR76" s="54">
        <f t="shared" si="37"/>
        <v>1.8000000000000043</v>
      </c>
      <c r="BS76" s="69">
        <f t="shared" si="38"/>
        <v>-8.900000000000027</v>
      </c>
      <c r="BT76" s="69">
        <f t="shared" si="39"/>
        <v>8.900000000000027</v>
      </c>
      <c r="BU76" s="54">
        <f t="shared" si="40"/>
        <v>-1.8000000000000043</v>
      </c>
      <c r="BV76" s="69">
        <f t="shared" si="41"/>
        <v>10.700000000000031</v>
      </c>
      <c r="BW76" s="57"/>
      <c r="BX76" s="56">
        <f>AK76-AJ76</f>
        <v>0.6000000000000014</v>
      </c>
      <c r="BY76" s="57" t="s">
        <v>340</v>
      </c>
      <c r="BZ76" s="57" t="s">
        <v>383</v>
      </c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8"/>
      <c r="CM76" s="58" t="s">
        <v>363</v>
      </c>
      <c r="CN76" s="72"/>
    </row>
    <row r="77" spans="1:92" ht="12.75">
      <c r="A77" s="60">
        <v>31</v>
      </c>
      <c r="B77" s="59" t="s">
        <v>172</v>
      </c>
      <c r="C77" s="55">
        <v>23</v>
      </c>
      <c r="D77" s="55">
        <v>163</v>
      </c>
      <c r="E77" s="55">
        <v>55</v>
      </c>
      <c r="F77" s="35">
        <v>54.8</v>
      </c>
      <c r="G77" s="35">
        <v>54.5</v>
      </c>
      <c r="H77" s="35">
        <v>54.3</v>
      </c>
      <c r="I77" s="35">
        <v>54.3</v>
      </c>
      <c r="J77" s="35">
        <v>54.3</v>
      </c>
      <c r="K77" s="35">
        <v>53.5</v>
      </c>
      <c r="L77" s="35">
        <v>53.5</v>
      </c>
      <c r="M77" s="35">
        <v>53.5</v>
      </c>
      <c r="N77" s="35">
        <v>53.5</v>
      </c>
      <c r="O77" s="35">
        <v>53.7</v>
      </c>
      <c r="P77" s="35">
        <v>53.7</v>
      </c>
      <c r="Q77" s="35">
        <v>53.7</v>
      </c>
      <c r="R77" s="35">
        <v>53.5</v>
      </c>
      <c r="S77" s="35">
        <v>53.5</v>
      </c>
      <c r="T77" s="35">
        <v>52</v>
      </c>
      <c r="U77" s="35">
        <v>52</v>
      </c>
      <c r="V77" s="35">
        <v>52</v>
      </c>
      <c r="W77" s="35">
        <v>52</v>
      </c>
      <c r="X77" s="35">
        <v>53.9</v>
      </c>
      <c r="Y77" s="35">
        <v>53.9</v>
      </c>
      <c r="Z77" s="35">
        <v>53.9</v>
      </c>
      <c r="AA77" s="35">
        <f>X77+1</f>
        <v>54.9</v>
      </c>
      <c r="AB77" s="35">
        <v>54.9</v>
      </c>
      <c r="AC77" s="35">
        <v>55.9</v>
      </c>
      <c r="AD77" s="35">
        <f>AC77+1</f>
        <v>56.9</v>
      </c>
      <c r="AE77" s="35">
        <v>53.7</v>
      </c>
      <c r="AF77" s="35">
        <v>53.7</v>
      </c>
      <c r="AG77" s="35">
        <v>52.5</v>
      </c>
      <c r="AH77" s="35"/>
      <c r="AI77" s="35"/>
      <c r="AJ77" s="35"/>
      <c r="AK77" s="35"/>
      <c r="AL77" s="35"/>
      <c r="AM77" s="35"/>
      <c r="AN77" s="35"/>
      <c r="AO77" s="55">
        <v>52.5</v>
      </c>
      <c r="AP77" s="55">
        <v>52.5</v>
      </c>
      <c r="AQ77" s="55">
        <v>52.5</v>
      </c>
      <c r="AR77" s="55">
        <v>52.5</v>
      </c>
      <c r="AS77" s="55">
        <v>52.5</v>
      </c>
      <c r="AT77" s="55">
        <v>52.5</v>
      </c>
      <c r="AU77" s="55">
        <v>52.5</v>
      </c>
      <c r="AV77" s="55">
        <v>52.5</v>
      </c>
      <c r="AW77" s="55">
        <v>52.5</v>
      </c>
      <c r="AX77" s="55">
        <v>51</v>
      </c>
      <c r="AY77" s="69">
        <f t="shared" si="18"/>
        <v>4</v>
      </c>
      <c r="AZ77" s="54">
        <f t="shared" si="20"/>
        <v>2.5</v>
      </c>
      <c r="BA77" s="69">
        <f t="shared" si="19"/>
        <v>1.5</v>
      </c>
      <c r="BB77" s="69">
        <f t="shared" si="21"/>
        <v>52.8</v>
      </c>
      <c r="BC77" s="54">
        <f t="shared" si="22"/>
        <v>51.8</v>
      </c>
      <c r="BD77" s="69">
        <f t="shared" si="23"/>
        <v>1</v>
      </c>
      <c r="BE77" s="69">
        <f t="shared" si="24"/>
        <v>52.5</v>
      </c>
      <c r="BF77" s="54">
        <f t="shared" si="25"/>
        <v>1.7000000000000028</v>
      </c>
      <c r="BG77" s="69">
        <f t="shared" si="26"/>
        <v>50.8</v>
      </c>
      <c r="BH77" s="69">
        <f t="shared" si="27"/>
        <v>2.700000000000003</v>
      </c>
      <c r="BI77" s="54">
        <f t="shared" si="28"/>
        <v>51.8</v>
      </c>
      <c r="BJ77" s="69">
        <f t="shared" si="29"/>
        <v>-49.099999999999994</v>
      </c>
      <c r="BK77" s="69">
        <f t="shared" si="30"/>
        <v>102.8</v>
      </c>
      <c r="BL77" s="54">
        <f t="shared" si="31"/>
        <v>1.9000000000000057</v>
      </c>
      <c r="BM77" s="69">
        <f t="shared" si="32"/>
        <v>100.89999999999999</v>
      </c>
      <c r="BN77" s="69">
        <f t="shared" si="33"/>
        <v>-48.89999999999999</v>
      </c>
      <c r="BO77" s="54">
        <f t="shared" si="34"/>
        <v>50.099999999999994</v>
      </c>
      <c r="BP77" s="69">
        <f t="shared" si="35"/>
        <v>-98.99999999999999</v>
      </c>
      <c r="BQ77" s="69">
        <f t="shared" si="36"/>
        <v>151</v>
      </c>
      <c r="BR77" s="54">
        <f t="shared" si="37"/>
        <v>1.9000000000000057</v>
      </c>
      <c r="BS77" s="69">
        <f t="shared" si="38"/>
        <v>149.1</v>
      </c>
      <c r="BT77" s="69">
        <f t="shared" si="39"/>
        <v>-95.19999999999999</v>
      </c>
      <c r="BU77" s="54">
        <f t="shared" si="40"/>
        <v>51.99999999999999</v>
      </c>
      <c r="BV77" s="69">
        <f t="shared" si="41"/>
        <v>-147.2</v>
      </c>
      <c r="BW77" s="57">
        <f>E77</f>
        <v>55</v>
      </c>
      <c r="BX77" s="56"/>
      <c r="BY77" s="57" t="s">
        <v>173</v>
      </c>
      <c r="BZ77" s="57" t="s">
        <v>283</v>
      </c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8" t="s">
        <v>174</v>
      </c>
      <c r="CM77" s="58" t="s">
        <v>175</v>
      </c>
      <c r="CN77" s="72" t="s">
        <v>53</v>
      </c>
    </row>
    <row r="78" spans="1:92" ht="12.75">
      <c r="A78" s="60">
        <v>32</v>
      </c>
      <c r="B78" s="59" t="s">
        <v>310</v>
      </c>
      <c r="C78" s="55">
        <v>27</v>
      </c>
      <c r="D78" s="55">
        <v>170</v>
      </c>
      <c r="E78" s="55">
        <v>59.7</v>
      </c>
      <c r="F78" s="35">
        <v>59.7</v>
      </c>
      <c r="G78" s="35">
        <v>59.7</v>
      </c>
      <c r="H78" s="35">
        <v>59.7</v>
      </c>
      <c r="I78" s="35">
        <v>59.7</v>
      </c>
      <c r="J78" s="35">
        <v>59.7</v>
      </c>
      <c r="K78" s="35">
        <v>58.4</v>
      </c>
      <c r="L78" s="35">
        <v>58.4</v>
      </c>
      <c r="M78" s="35">
        <v>57.8</v>
      </c>
      <c r="N78" s="35">
        <v>57</v>
      </c>
      <c r="O78" s="35">
        <v>56.9</v>
      </c>
      <c r="P78" s="35">
        <v>56.9</v>
      </c>
      <c r="Q78" s="35">
        <v>56.8</v>
      </c>
      <c r="R78" s="35">
        <v>56.8</v>
      </c>
      <c r="S78" s="35">
        <v>56.8</v>
      </c>
      <c r="T78" s="35">
        <v>56.8</v>
      </c>
      <c r="U78" s="35">
        <v>56.1</v>
      </c>
      <c r="V78" s="35">
        <v>56.1</v>
      </c>
      <c r="W78" s="35">
        <v>55.8</v>
      </c>
      <c r="X78" s="35">
        <v>55.8</v>
      </c>
      <c r="Y78" s="35">
        <v>55.8</v>
      </c>
      <c r="Z78" s="35">
        <v>55.8</v>
      </c>
      <c r="AA78" s="35">
        <v>56.2</v>
      </c>
      <c r="AB78" s="35">
        <v>56.2</v>
      </c>
      <c r="AC78" s="35">
        <v>56.2</v>
      </c>
      <c r="AD78" s="35">
        <v>54.9</v>
      </c>
      <c r="AE78" s="35">
        <v>54.9</v>
      </c>
      <c r="AF78" s="35">
        <v>54.8</v>
      </c>
      <c r="AG78" s="35"/>
      <c r="AH78" s="35"/>
      <c r="AI78" s="35"/>
      <c r="AJ78" s="35"/>
      <c r="AK78" s="35"/>
      <c r="AL78" s="35"/>
      <c r="AM78" s="35"/>
      <c r="AN78" s="35"/>
      <c r="AO78" s="55">
        <v>54.8</v>
      </c>
      <c r="AP78" s="55">
        <v>54.8</v>
      </c>
      <c r="AQ78" s="55">
        <v>54.8</v>
      </c>
      <c r="AR78" s="74">
        <v>56.9</v>
      </c>
      <c r="AS78" s="55">
        <v>56.9</v>
      </c>
      <c r="AT78" s="55">
        <v>56.9</v>
      </c>
      <c r="AU78" s="55">
        <v>56.9</v>
      </c>
      <c r="AV78" s="74">
        <v>59</v>
      </c>
      <c r="AW78" s="55">
        <v>59</v>
      </c>
      <c r="AX78" s="55">
        <v>53</v>
      </c>
      <c r="AY78" s="69">
        <f t="shared" si="18"/>
        <v>6.700000000000003</v>
      </c>
      <c r="AZ78" s="54">
        <f t="shared" si="20"/>
        <v>0.7000000000000028</v>
      </c>
      <c r="BA78" s="69">
        <f t="shared" si="19"/>
        <v>6</v>
      </c>
      <c r="BB78" s="69">
        <f t="shared" si="21"/>
        <v>53.7</v>
      </c>
      <c r="BC78" s="54">
        <f t="shared" si="22"/>
        <v>59</v>
      </c>
      <c r="BD78" s="69">
        <f t="shared" si="23"/>
        <v>-5.299999999999997</v>
      </c>
      <c r="BE78" s="69">
        <f t="shared" si="24"/>
        <v>63.699999999999996</v>
      </c>
      <c r="BF78" s="54">
        <f t="shared" si="25"/>
        <v>-0.6000000000000014</v>
      </c>
      <c r="BG78" s="69">
        <f t="shared" si="26"/>
        <v>64.3</v>
      </c>
      <c r="BH78" s="69">
        <f t="shared" si="27"/>
        <v>-7.299999999999997</v>
      </c>
      <c r="BI78" s="54">
        <f t="shared" si="28"/>
        <v>57.6</v>
      </c>
      <c r="BJ78" s="69">
        <f t="shared" si="29"/>
        <v>-64.9</v>
      </c>
      <c r="BK78" s="69">
        <f t="shared" si="30"/>
        <v>121.7</v>
      </c>
      <c r="BL78" s="54">
        <f t="shared" si="31"/>
        <v>-0.8000000000000043</v>
      </c>
      <c r="BM78" s="69">
        <f t="shared" si="32"/>
        <v>122.5</v>
      </c>
      <c r="BN78" s="69">
        <f t="shared" si="33"/>
        <v>-65.7</v>
      </c>
      <c r="BO78" s="54">
        <f t="shared" si="34"/>
        <v>57.6</v>
      </c>
      <c r="BP78" s="69">
        <f t="shared" si="35"/>
        <v>-123.30000000000001</v>
      </c>
      <c r="BQ78" s="69">
        <f t="shared" si="36"/>
        <v>179.10000000000002</v>
      </c>
      <c r="BR78" s="54">
        <f t="shared" si="37"/>
        <v>-1.8000000000000043</v>
      </c>
      <c r="BS78" s="69">
        <f t="shared" si="38"/>
        <v>180.90000000000003</v>
      </c>
      <c r="BT78" s="69">
        <f t="shared" si="39"/>
        <v>-125.10000000000004</v>
      </c>
      <c r="BU78" s="54">
        <f t="shared" si="40"/>
        <v>57.6</v>
      </c>
      <c r="BV78" s="69">
        <f t="shared" si="41"/>
        <v>-182.70000000000005</v>
      </c>
      <c r="BW78" s="57"/>
      <c r="BX78" s="56"/>
      <c r="BY78" s="57" t="s">
        <v>142</v>
      </c>
      <c r="BZ78" s="57" t="s">
        <v>399</v>
      </c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8" t="s">
        <v>143</v>
      </c>
      <c r="CM78" s="58" t="s">
        <v>144</v>
      </c>
      <c r="CN78" s="72">
        <v>40296</v>
      </c>
    </row>
    <row r="79" spans="1:92" ht="12.75" hidden="1">
      <c r="A79" s="60">
        <v>34</v>
      </c>
      <c r="B79" s="59" t="s">
        <v>367</v>
      </c>
      <c r="C79" s="55">
        <v>27</v>
      </c>
      <c r="D79" s="55">
        <v>160</v>
      </c>
      <c r="E79" s="55">
        <v>54.3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55"/>
      <c r="AP79" s="55"/>
      <c r="AQ79" s="55"/>
      <c r="AR79" s="55"/>
      <c r="AS79" s="55"/>
      <c r="AT79" s="55"/>
      <c r="AU79" s="55"/>
      <c r="AV79" s="55"/>
      <c r="AW79" s="55"/>
      <c r="AX79" s="55">
        <v>52</v>
      </c>
      <c r="AY79" s="69">
        <f t="shared" si="18"/>
        <v>2.299999999999997</v>
      </c>
      <c r="AZ79" s="54">
        <f aca="true" t="shared" si="42" ref="AZ79:AZ84">E79-AV79</f>
        <v>54.3</v>
      </c>
      <c r="BA79" s="69">
        <f t="shared" si="19"/>
        <v>-52</v>
      </c>
      <c r="BB79" s="69">
        <f t="shared" si="21"/>
        <v>52</v>
      </c>
      <c r="BC79" s="54">
        <f t="shared" si="22"/>
        <v>-54.3</v>
      </c>
      <c r="BD79" s="69">
        <f t="shared" si="23"/>
        <v>106.3</v>
      </c>
      <c r="BE79" s="69">
        <f t="shared" si="24"/>
        <v>-106.3</v>
      </c>
      <c r="BF79" s="54">
        <f t="shared" si="25"/>
        <v>54.3</v>
      </c>
      <c r="BG79" s="69">
        <f t="shared" si="26"/>
        <v>-160.6</v>
      </c>
      <c r="BH79" s="69">
        <f t="shared" si="27"/>
        <v>160.6</v>
      </c>
      <c r="BI79" s="54">
        <f t="shared" si="28"/>
        <v>-54.3</v>
      </c>
      <c r="BJ79" s="69">
        <f t="shared" si="29"/>
        <v>214.89999999999998</v>
      </c>
      <c r="BK79" s="69">
        <f t="shared" si="30"/>
        <v>-214.89999999999998</v>
      </c>
      <c r="BL79" s="54">
        <f t="shared" si="31"/>
        <v>54.3</v>
      </c>
      <c r="BM79" s="69">
        <f t="shared" si="32"/>
        <v>-269.2</v>
      </c>
      <c r="BN79" s="69">
        <f t="shared" si="33"/>
        <v>269.2</v>
      </c>
      <c r="BO79" s="54">
        <f t="shared" si="34"/>
        <v>-54.3</v>
      </c>
      <c r="BP79" s="69">
        <f t="shared" si="35"/>
        <v>323.5</v>
      </c>
      <c r="BQ79" s="69">
        <f t="shared" si="36"/>
        <v>-323.5</v>
      </c>
      <c r="BR79" s="54">
        <f t="shared" si="37"/>
        <v>54.3</v>
      </c>
      <c r="BS79" s="69">
        <f t="shared" si="38"/>
        <v>-377.8</v>
      </c>
      <c r="BT79" s="69">
        <f t="shared" si="39"/>
        <v>377.8</v>
      </c>
      <c r="BU79" s="54">
        <f t="shared" si="40"/>
        <v>-54.3</v>
      </c>
      <c r="BV79" s="69">
        <f t="shared" si="41"/>
        <v>432.1</v>
      </c>
      <c r="BW79" s="57"/>
      <c r="BX79" s="56"/>
      <c r="BY79" s="57" t="s">
        <v>368</v>
      </c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 t="s">
        <v>369</v>
      </c>
      <c r="CL79" s="58" t="s">
        <v>356</v>
      </c>
      <c r="CM79" s="58" t="s">
        <v>370</v>
      </c>
      <c r="CN79" s="72" t="s">
        <v>371</v>
      </c>
    </row>
    <row r="80" spans="1:92" ht="12.75">
      <c r="A80" s="60">
        <v>34</v>
      </c>
      <c r="B80" s="59" t="s">
        <v>400</v>
      </c>
      <c r="C80" s="55"/>
      <c r="D80" s="55">
        <v>162</v>
      </c>
      <c r="E80" s="55">
        <v>45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69"/>
      <c r="AZ80" s="54"/>
      <c r="BA80" s="69"/>
      <c r="BB80" s="69">
        <f t="shared" si="21"/>
        <v>0</v>
      </c>
      <c r="BC80" s="54">
        <f t="shared" si="22"/>
        <v>0</v>
      </c>
      <c r="BD80" s="69">
        <f t="shared" si="23"/>
        <v>0</v>
      </c>
      <c r="BE80" s="69">
        <f t="shared" si="24"/>
        <v>0</v>
      </c>
      <c r="BF80" s="54">
        <f t="shared" si="25"/>
        <v>0</v>
      </c>
      <c r="BG80" s="69">
        <f t="shared" si="26"/>
        <v>0</v>
      </c>
      <c r="BH80" s="69">
        <f t="shared" si="27"/>
        <v>0</v>
      </c>
      <c r="BI80" s="54">
        <f t="shared" si="28"/>
        <v>0</v>
      </c>
      <c r="BJ80" s="69">
        <f t="shared" si="29"/>
        <v>0</v>
      </c>
      <c r="BK80" s="69">
        <f t="shared" si="30"/>
        <v>0</v>
      </c>
      <c r="BL80" s="54">
        <f t="shared" si="31"/>
        <v>0</v>
      </c>
      <c r="BM80" s="69">
        <f t="shared" si="32"/>
        <v>0</v>
      </c>
      <c r="BN80" s="69">
        <f t="shared" si="33"/>
        <v>0</v>
      </c>
      <c r="BO80" s="54">
        <f t="shared" si="34"/>
        <v>0</v>
      </c>
      <c r="BP80" s="69">
        <f t="shared" si="35"/>
        <v>0</v>
      </c>
      <c r="BQ80" s="69">
        <f t="shared" si="36"/>
        <v>0</v>
      </c>
      <c r="BR80" s="54">
        <f t="shared" si="37"/>
        <v>0</v>
      </c>
      <c r="BS80" s="69">
        <f t="shared" si="38"/>
        <v>0</v>
      </c>
      <c r="BT80" s="69">
        <f t="shared" si="39"/>
        <v>0</v>
      </c>
      <c r="BU80" s="54">
        <f t="shared" si="40"/>
        <v>0</v>
      </c>
      <c r="BV80" s="69">
        <f t="shared" si="41"/>
        <v>0</v>
      </c>
      <c r="BW80" s="57"/>
      <c r="BX80" s="56"/>
      <c r="BY80" s="57" t="s">
        <v>401</v>
      </c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8"/>
      <c r="CM80" s="58"/>
      <c r="CN80" s="72"/>
    </row>
    <row r="81" spans="1:92" ht="12.75">
      <c r="A81" s="60">
        <v>35</v>
      </c>
      <c r="B81" s="59" t="s">
        <v>408</v>
      </c>
      <c r="C81" s="55">
        <v>27</v>
      </c>
      <c r="D81" s="55">
        <v>168</v>
      </c>
      <c r="E81" s="55">
        <v>49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69"/>
      <c r="AZ81" s="54"/>
      <c r="BA81" s="69"/>
      <c r="BB81" s="69">
        <f t="shared" si="21"/>
        <v>0</v>
      </c>
      <c r="BC81" s="54">
        <f t="shared" si="22"/>
        <v>0</v>
      </c>
      <c r="BD81" s="69">
        <f t="shared" si="23"/>
        <v>0</v>
      </c>
      <c r="BE81" s="69">
        <f t="shared" si="24"/>
        <v>0</v>
      </c>
      <c r="BF81" s="54">
        <f t="shared" si="25"/>
        <v>0</v>
      </c>
      <c r="BG81" s="69">
        <f t="shared" si="26"/>
        <v>0</v>
      </c>
      <c r="BH81" s="69">
        <f t="shared" si="27"/>
        <v>0</v>
      </c>
      <c r="BI81" s="54">
        <f t="shared" si="28"/>
        <v>0</v>
      </c>
      <c r="BJ81" s="69">
        <f t="shared" si="29"/>
        <v>0</v>
      </c>
      <c r="BK81" s="69">
        <f t="shared" si="30"/>
        <v>0</v>
      </c>
      <c r="BL81" s="54">
        <f t="shared" si="31"/>
        <v>0</v>
      </c>
      <c r="BM81" s="69">
        <f t="shared" si="32"/>
        <v>0</v>
      </c>
      <c r="BN81" s="69">
        <f t="shared" si="33"/>
        <v>0</v>
      </c>
      <c r="BO81" s="54">
        <f t="shared" si="34"/>
        <v>0</v>
      </c>
      <c r="BP81" s="69">
        <f t="shared" si="35"/>
        <v>0</v>
      </c>
      <c r="BQ81" s="69">
        <f t="shared" si="36"/>
        <v>0</v>
      </c>
      <c r="BR81" s="54">
        <f t="shared" si="37"/>
        <v>0</v>
      </c>
      <c r="BS81" s="69">
        <f t="shared" si="38"/>
        <v>0</v>
      </c>
      <c r="BT81" s="69">
        <f t="shared" si="39"/>
        <v>0</v>
      </c>
      <c r="BU81" s="54">
        <f t="shared" si="40"/>
        <v>0</v>
      </c>
      <c r="BV81" s="69">
        <f t="shared" si="41"/>
        <v>0</v>
      </c>
      <c r="BW81" s="57"/>
      <c r="BX81" s="56"/>
      <c r="BY81" s="57" t="s">
        <v>409</v>
      </c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8"/>
      <c r="CM81" s="58" t="s">
        <v>410</v>
      </c>
      <c r="CN81" s="72">
        <v>40568</v>
      </c>
    </row>
    <row r="82" spans="1:92" ht="12.75">
      <c r="A82" s="60">
        <v>36</v>
      </c>
      <c r="B82" s="59" t="s">
        <v>364</v>
      </c>
      <c r="C82" s="55"/>
      <c r="D82" s="55">
        <v>165</v>
      </c>
      <c r="E82" s="55">
        <v>63.5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>
        <v>60.5</v>
      </c>
      <c r="AM82" s="35">
        <v>60.5</v>
      </c>
      <c r="AN82" s="35">
        <v>59.9</v>
      </c>
      <c r="AO82" s="55">
        <v>59.8</v>
      </c>
      <c r="AP82" s="55">
        <v>59.8</v>
      </c>
      <c r="AQ82" s="55">
        <v>59.8</v>
      </c>
      <c r="AR82" s="74">
        <v>59.8</v>
      </c>
      <c r="AS82" s="55">
        <v>59.8</v>
      </c>
      <c r="AT82" s="55">
        <v>59.8</v>
      </c>
      <c r="AU82" s="55">
        <v>59.8</v>
      </c>
      <c r="AV82" s="55">
        <v>59.8</v>
      </c>
      <c r="AW82" s="55">
        <v>59.8</v>
      </c>
      <c r="AX82" s="55">
        <v>57</v>
      </c>
      <c r="AY82" s="69">
        <f t="shared" si="18"/>
        <v>6.5</v>
      </c>
      <c r="AZ82" s="54">
        <f>E82-AW82</f>
        <v>3.700000000000003</v>
      </c>
      <c r="BA82" s="69">
        <f t="shared" si="19"/>
        <v>2.799999999999997</v>
      </c>
      <c r="BB82" s="69">
        <f t="shared" si="21"/>
        <v>-2.799999999999997</v>
      </c>
      <c r="BC82" s="54">
        <f t="shared" si="22"/>
        <v>-3.700000000000003</v>
      </c>
      <c r="BD82" s="69">
        <f t="shared" si="23"/>
        <v>0.9000000000000057</v>
      </c>
      <c r="BE82" s="69">
        <f t="shared" si="24"/>
        <v>-0.9000000000000057</v>
      </c>
      <c r="BF82" s="54">
        <f t="shared" si="25"/>
        <v>3.700000000000003</v>
      </c>
      <c r="BG82" s="69">
        <f t="shared" si="26"/>
        <v>-4.6000000000000085</v>
      </c>
      <c r="BH82" s="69">
        <f t="shared" si="27"/>
        <v>4.6000000000000085</v>
      </c>
      <c r="BI82" s="54">
        <f t="shared" si="28"/>
        <v>-3.700000000000003</v>
      </c>
      <c r="BJ82" s="69">
        <f t="shared" si="29"/>
        <v>8.300000000000011</v>
      </c>
      <c r="BK82" s="69">
        <f t="shared" si="30"/>
        <v>-8.300000000000011</v>
      </c>
      <c r="BL82" s="54">
        <f t="shared" si="31"/>
        <v>3.700000000000003</v>
      </c>
      <c r="BM82" s="69">
        <f t="shared" si="32"/>
        <v>-12.000000000000014</v>
      </c>
      <c r="BN82" s="69">
        <f t="shared" si="33"/>
        <v>12.000000000000014</v>
      </c>
      <c r="BO82" s="54">
        <f t="shared" si="34"/>
        <v>-3.700000000000003</v>
      </c>
      <c r="BP82" s="69">
        <f t="shared" si="35"/>
        <v>15.700000000000017</v>
      </c>
      <c r="BQ82" s="69">
        <f t="shared" si="36"/>
        <v>-15.700000000000017</v>
      </c>
      <c r="BR82" s="54">
        <f t="shared" si="37"/>
        <v>3.700000000000003</v>
      </c>
      <c r="BS82" s="69">
        <f t="shared" si="38"/>
        <v>-19.40000000000002</v>
      </c>
      <c r="BT82" s="69">
        <f t="shared" si="39"/>
        <v>19.40000000000002</v>
      </c>
      <c r="BU82" s="54">
        <f t="shared" si="40"/>
        <v>-3.700000000000003</v>
      </c>
      <c r="BV82" s="69">
        <f t="shared" si="41"/>
        <v>23.100000000000023</v>
      </c>
      <c r="BW82" s="57"/>
      <c r="BX82" s="56"/>
      <c r="BY82" s="57" t="s">
        <v>365</v>
      </c>
      <c r="BZ82" s="57" t="s">
        <v>398</v>
      </c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 t="s">
        <v>366</v>
      </c>
      <c r="CL82" s="58"/>
      <c r="CM82" s="58"/>
      <c r="CN82" s="72" t="s">
        <v>357</v>
      </c>
    </row>
    <row r="83" spans="1:92" ht="12.75" hidden="1">
      <c r="A83" s="60">
        <v>37</v>
      </c>
      <c r="B83" s="59" t="s">
        <v>247</v>
      </c>
      <c r="C83" s="55">
        <v>22</v>
      </c>
      <c r="D83" s="55">
        <v>180</v>
      </c>
      <c r="E83" s="55">
        <v>85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>
        <v>85</v>
      </c>
      <c r="Q83" s="35">
        <v>82</v>
      </c>
      <c r="R83" s="35">
        <v>80.9</v>
      </c>
      <c r="S83" s="35">
        <v>80.9</v>
      </c>
      <c r="T83" s="35">
        <v>81</v>
      </c>
      <c r="U83" s="35">
        <v>81.2</v>
      </c>
      <c r="V83" s="35">
        <v>80.7</v>
      </c>
      <c r="W83" s="35">
        <v>78.8</v>
      </c>
      <c r="X83" s="35">
        <v>78.8</v>
      </c>
      <c r="Y83" s="35">
        <v>78.8</v>
      </c>
      <c r="Z83" s="35">
        <v>77</v>
      </c>
      <c r="AA83" s="35">
        <v>76.5</v>
      </c>
      <c r="AB83" s="35">
        <v>75.7</v>
      </c>
      <c r="AC83" s="35">
        <v>74.7</v>
      </c>
      <c r="AD83" s="35">
        <v>74</v>
      </c>
      <c r="AE83" s="35">
        <v>73.8</v>
      </c>
      <c r="AF83" s="35">
        <v>72.5</v>
      </c>
      <c r="AG83" s="35">
        <v>72.5</v>
      </c>
      <c r="AH83" s="35">
        <v>72.3</v>
      </c>
      <c r="AI83" s="35"/>
      <c r="AJ83" s="35">
        <v>72.1</v>
      </c>
      <c r="AK83" s="35">
        <v>71.5</v>
      </c>
      <c r="AL83" s="35">
        <v>71.5</v>
      </c>
      <c r="AM83" s="35">
        <v>72</v>
      </c>
      <c r="AN83" s="35"/>
      <c r="AO83" s="55">
        <v>72</v>
      </c>
      <c r="AP83" s="55">
        <v>72</v>
      </c>
      <c r="AQ83" s="55">
        <v>72</v>
      </c>
      <c r="AR83" s="55">
        <v>72</v>
      </c>
      <c r="AS83" s="55">
        <v>72</v>
      </c>
      <c r="AT83" s="55">
        <v>72</v>
      </c>
      <c r="AU83" s="55">
        <v>72</v>
      </c>
      <c r="AV83" s="55">
        <v>72</v>
      </c>
      <c r="AW83" s="55"/>
      <c r="AX83" s="55">
        <v>68</v>
      </c>
      <c r="AY83" s="69">
        <f t="shared" si="18"/>
        <v>17</v>
      </c>
      <c r="AZ83" s="54">
        <f t="shared" si="42"/>
        <v>13</v>
      </c>
      <c r="BA83" s="69">
        <f t="shared" si="19"/>
        <v>4</v>
      </c>
      <c r="BB83" s="69">
        <f t="shared" si="21"/>
        <v>-4</v>
      </c>
      <c r="BC83" s="54">
        <f t="shared" si="22"/>
        <v>-13</v>
      </c>
      <c r="BD83" s="69">
        <f t="shared" si="23"/>
        <v>9</v>
      </c>
      <c r="BE83" s="69">
        <f t="shared" si="24"/>
        <v>-9</v>
      </c>
      <c r="BF83" s="54">
        <f t="shared" si="25"/>
        <v>13</v>
      </c>
      <c r="BG83" s="69">
        <f t="shared" si="26"/>
        <v>-22</v>
      </c>
      <c r="BH83" s="69">
        <f t="shared" si="27"/>
        <v>22</v>
      </c>
      <c r="BI83" s="54">
        <f t="shared" si="28"/>
        <v>-13</v>
      </c>
      <c r="BJ83" s="69">
        <f t="shared" si="29"/>
        <v>35</v>
      </c>
      <c r="BK83" s="69">
        <f t="shared" si="30"/>
        <v>47</v>
      </c>
      <c r="BL83" s="54">
        <f t="shared" si="31"/>
        <v>95</v>
      </c>
      <c r="BM83" s="69">
        <f t="shared" si="32"/>
        <v>-48</v>
      </c>
      <c r="BN83" s="69">
        <f t="shared" si="33"/>
        <v>129</v>
      </c>
      <c r="BO83" s="54">
        <f t="shared" si="34"/>
        <v>-14</v>
      </c>
      <c r="BP83" s="69">
        <f t="shared" si="35"/>
        <v>143</v>
      </c>
      <c r="BQ83" s="69">
        <f t="shared" si="36"/>
        <v>-64.2</v>
      </c>
      <c r="BR83" s="54">
        <f t="shared" si="37"/>
        <v>92.8</v>
      </c>
      <c r="BS83" s="69">
        <f t="shared" si="38"/>
        <v>-157</v>
      </c>
      <c r="BT83" s="69">
        <f t="shared" si="39"/>
        <v>234</v>
      </c>
      <c r="BU83" s="54">
        <f t="shared" si="40"/>
        <v>-15.799999999999997</v>
      </c>
      <c r="BV83" s="69">
        <f t="shared" si="41"/>
        <v>249.8</v>
      </c>
      <c r="BW83" s="57"/>
      <c r="BX83" s="56">
        <f>AK83-AJ83</f>
        <v>-0.5999999999999943</v>
      </c>
      <c r="BY83" s="57" t="s">
        <v>319</v>
      </c>
      <c r="BZ83" s="57" t="s">
        <v>342</v>
      </c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 t="s">
        <v>359</v>
      </c>
      <c r="CL83" s="58" t="s">
        <v>356</v>
      </c>
      <c r="CM83" s="58" t="s">
        <v>258</v>
      </c>
      <c r="CN83" s="72">
        <v>40340</v>
      </c>
    </row>
    <row r="84" spans="1:92" ht="12.75" hidden="1">
      <c r="A84" s="9">
        <v>57</v>
      </c>
      <c r="B84" s="10" t="s">
        <v>232</v>
      </c>
      <c r="C84" s="14">
        <v>27</v>
      </c>
      <c r="D84" s="14">
        <v>154</v>
      </c>
      <c r="E84" s="14">
        <v>49</v>
      </c>
      <c r="F84" s="14">
        <v>49</v>
      </c>
      <c r="G84" s="14">
        <v>49</v>
      </c>
      <c r="H84" s="23">
        <v>50</v>
      </c>
      <c r="I84" s="14">
        <v>50</v>
      </c>
      <c r="J84" s="14">
        <v>50</v>
      </c>
      <c r="K84" s="14">
        <v>50</v>
      </c>
      <c r="L84" s="14">
        <v>50</v>
      </c>
      <c r="M84" s="14">
        <v>50</v>
      </c>
      <c r="N84" s="14">
        <v>50</v>
      </c>
      <c r="O84" s="14">
        <v>50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"/>
      <c r="AY84" s="69">
        <f t="shared" si="18"/>
        <v>49</v>
      </c>
      <c r="AZ84" s="54">
        <f t="shared" si="42"/>
        <v>49</v>
      </c>
      <c r="BA84" s="69">
        <f t="shared" si="19"/>
        <v>0</v>
      </c>
      <c r="BB84" s="69">
        <f t="shared" si="21"/>
        <v>50</v>
      </c>
      <c r="BC84" s="54">
        <f t="shared" si="22"/>
        <v>1</v>
      </c>
      <c r="BD84" s="69">
        <f t="shared" si="23"/>
        <v>49</v>
      </c>
      <c r="BE84" s="69">
        <f t="shared" si="24"/>
        <v>1</v>
      </c>
      <c r="BF84" s="54">
        <f t="shared" si="25"/>
        <v>49</v>
      </c>
      <c r="BG84" s="69">
        <f t="shared" si="26"/>
        <v>-48</v>
      </c>
      <c r="BH84" s="69">
        <f t="shared" si="27"/>
        <v>98</v>
      </c>
      <c r="BI84" s="54">
        <f t="shared" si="28"/>
        <v>1</v>
      </c>
      <c r="BJ84" s="69">
        <f t="shared" si="29"/>
        <v>97</v>
      </c>
      <c r="BK84" s="69">
        <f t="shared" si="30"/>
        <v>-97</v>
      </c>
      <c r="BL84" s="54">
        <f t="shared" si="31"/>
        <v>-1</v>
      </c>
      <c r="BM84" s="69">
        <f t="shared" si="32"/>
        <v>-96</v>
      </c>
      <c r="BN84" s="69">
        <f t="shared" si="33"/>
        <v>96</v>
      </c>
      <c r="BO84" s="54">
        <f t="shared" si="34"/>
        <v>1</v>
      </c>
      <c r="BP84" s="69">
        <f t="shared" si="35"/>
        <v>95</v>
      </c>
      <c r="BQ84" s="69">
        <f t="shared" si="36"/>
        <v>-95</v>
      </c>
      <c r="BR84" s="54">
        <f t="shared" si="37"/>
        <v>-1</v>
      </c>
      <c r="BS84" s="69">
        <f t="shared" si="38"/>
        <v>-94</v>
      </c>
      <c r="BT84" s="69">
        <f t="shared" si="39"/>
        <v>94</v>
      </c>
      <c r="BU84" s="54">
        <f t="shared" si="40"/>
        <v>1</v>
      </c>
      <c r="BV84" s="69">
        <f t="shared" si="41"/>
        <v>93</v>
      </c>
      <c r="BW84" s="1"/>
      <c r="BX84" s="15"/>
      <c r="BY84" s="5" t="s">
        <v>233</v>
      </c>
      <c r="BZ84" s="5" t="s">
        <v>67</v>
      </c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20" t="s">
        <v>234</v>
      </c>
      <c r="CL84" s="9"/>
      <c r="CM84" s="9"/>
      <c r="CN84" s="22">
        <v>40270</v>
      </c>
    </row>
    <row r="85" spans="1:92" ht="12.75">
      <c r="A85" s="60"/>
      <c r="B85" s="59" t="s">
        <v>423</v>
      </c>
      <c r="C85" s="55">
        <v>25</v>
      </c>
      <c r="D85" s="55">
        <v>165</v>
      </c>
      <c r="E85" s="55">
        <v>56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55"/>
      <c r="AP85" s="55"/>
      <c r="AQ85" s="55"/>
      <c r="AR85" s="74"/>
      <c r="AS85" s="55"/>
      <c r="AT85" s="55"/>
      <c r="AU85" s="55"/>
      <c r="AV85" s="55"/>
      <c r="AW85" s="74">
        <v>56</v>
      </c>
      <c r="AX85" s="55">
        <v>52</v>
      </c>
      <c r="AY85" s="69">
        <f>E85-AX85</f>
        <v>4</v>
      </c>
      <c r="AZ85" s="54">
        <f>E85-AW85</f>
        <v>0</v>
      </c>
      <c r="BA85" s="69">
        <f>AY85-AZ85</f>
        <v>4</v>
      </c>
      <c r="BB85" s="69">
        <f>H85-BA85</f>
        <v>-4</v>
      </c>
      <c r="BC85" s="54">
        <f>H85-AZ85</f>
        <v>0</v>
      </c>
      <c r="BD85" s="69">
        <f>BB85-BC85</f>
        <v>-4</v>
      </c>
      <c r="BE85" s="69">
        <f>K85-BD85</f>
        <v>4</v>
      </c>
      <c r="BF85" s="54">
        <f>K85-BC85</f>
        <v>0</v>
      </c>
      <c r="BG85" s="69">
        <f>BE85-BF85</f>
        <v>4</v>
      </c>
      <c r="BH85" s="69">
        <f>N85-BG85</f>
        <v>-4</v>
      </c>
      <c r="BI85" s="54">
        <f>N85-BF85</f>
        <v>0</v>
      </c>
      <c r="BJ85" s="69">
        <f>BH85-BI85</f>
        <v>-4</v>
      </c>
      <c r="BK85" s="69">
        <f>Q85-BJ85</f>
        <v>4</v>
      </c>
      <c r="BL85" s="54">
        <f>Q85-BI85</f>
        <v>0</v>
      </c>
      <c r="BM85" s="69">
        <f>BK85-BL85</f>
        <v>4</v>
      </c>
      <c r="BN85" s="69">
        <f>T85-BM85</f>
        <v>-4</v>
      </c>
      <c r="BO85" s="54">
        <f>T85-BL85</f>
        <v>0</v>
      </c>
      <c r="BP85" s="69">
        <f>BN85-BO85</f>
        <v>-4</v>
      </c>
      <c r="BQ85" s="69">
        <f>W85-BP85</f>
        <v>4</v>
      </c>
      <c r="BR85" s="54">
        <f>W85-BO85</f>
        <v>0</v>
      </c>
      <c r="BS85" s="69">
        <f>BQ85-BR85</f>
        <v>4</v>
      </c>
      <c r="BT85" s="69">
        <f>Z85-BS85</f>
        <v>-4</v>
      </c>
      <c r="BU85" s="54">
        <f>Z85-BR85</f>
        <v>0</v>
      </c>
      <c r="BV85" s="69">
        <f>BT85-BU85</f>
        <v>-4</v>
      </c>
      <c r="BW85" s="57"/>
      <c r="BX85" s="56"/>
      <c r="BY85" s="57" t="s">
        <v>424</v>
      </c>
      <c r="BZ85" s="57" t="s">
        <v>424</v>
      </c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8"/>
      <c r="CM85" s="58"/>
      <c r="CN85" s="72"/>
    </row>
    <row r="86" spans="1:92" ht="12.75">
      <c r="A86" s="49"/>
      <c r="B86" s="50" t="s">
        <v>239</v>
      </c>
      <c r="C86" s="5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52"/>
      <c r="AZ86" s="52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3"/>
      <c r="BW86" s="48"/>
      <c r="BX86" s="48"/>
      <c r="BY86" s="48"/>
      <c r="BZ86" s="48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</row>
    <row r="87" spans="1:92" ht="12.75">
      <c r="A87" s="60">
        <v>1</v>
      </c>
      <c r="B87" s="59" t="s">
        <v>240</v>
      </c>
      <c r="C87" s="55">
        <v>24</v>
      </c>
      <c r="D87" s="55">
        <v>165</v>
      </c>
      <c r="E87" s="55">
        <v>61.5</v>
      </c>
      <c r="F87" s="35">
        <v>60</v>
      </c>
      <c r="G87" s="35">
        <v>60.7</v>
      </c>
      <c r="H87" s="35">
        <v>60</v>
      </c>
      <c r="I87" s="35">
        <v>61</v>
      </c>
      <c r="J87" s="35">
        <v>60</v>
      </c>
      <c r="K87" s="35">
        <v>59.5</v>
      </c>
      <c r="L87" s="35">
        <v>59.2</v>
      </c>
      <c r="M87" s="35">
        <v>59</v>
      </c>
      <c r="N87" s="35">
        <v>58.4</v>
      </c>
      <c r="O87" s="35">
        <v>57.8</v>
      </c>
      <c r="P87" s="35">
        <v>56.7</v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55"/>
      <c r="AP87" s="55"/>
      <c r="AQ87" s="55"/>
      <c r="AR87" s="55"/>
      <c r="AS87" s="55"/>
      <c r="AT87" s="55"/>
      <c r="AU87" s="55"/>
      <c r="AV87" s="55"/>
      <c r="AW87" s="55"/>
      <c r="AX87" s="55">
        <v>57</v>
      </c>
      <c r="AY87" s="69">
        <f aca="true" t="shared" si="43" ref="AY87:AY96">E87-AX87</f>
        <v>4.5</v>
      </c>
      <c r="AZ87" s="54"/>
      <c r="BA87" s="69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1">
        <f aca="true" t="shared" si="44" ref="BV87:BV93">AZ87/AY87</f>
        <v>0</v>
      </c>
      <c r="BW87" s="57">
        <f>E87</f>
        <v>61.5</v>
      </c>
      <c r="BX87" s="56"/>
      <c r="BY87" s="57" t="s">
        <v>241</v>
      </c>
      <c r="BZ87" s="57" t="s">
        <v>242</v>
      </c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>
        <v>59</v>
      </c>
      <c r="CL87" s="58" t="s">
        <v>243</v>
      </c>
      <c r="CM87" s="58" t="s">
        <v>244</v>
      </c>
      <c r="CN87" s="72" t="s">
        <v>53</v>
      </c>
    </row>
    <row r="88" spans="1:92" ht="12.75">
      <c r="A88" s="60">
        <v>2</v>
      </c>
      <c r="B88" s="59" t="s">
        <v>162</v>
      </c>
      <c r="C88" s="55">
        <v>27</v>
      </c>
      <c r="D88" s="55">
        <v>173</v>
      </c>
      <c r="E88" s="55">
        <v>59</v>
      </c>
      <c r="F88" s="35">
        <v>59</v>
      </c>
      <c r="G88" s="35">
        <v>59</v>
      </c>
      <c r="H88" s="35">
        <v>58.5</v>
      </c>
      <c r="I88" s="35">
        <v>58.5</v>
      </c>
      <c r="J88" s="35">
        <v>58.5</v>
      </c>
      <c r="K88" s="35">
        <v>58.5</v>
      </c>
      <c r="L88" s="35">
        <v>57.3</v>
      </c>
      <c r="M88" s="35">
        <v>57.3</v>
      </c>
      <c r="N88" s="35">
        <v>57.3</v>
      </c>
      <c r="O88" s="35">
        <v>57.3</v>
      </c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55"/>
      <c r="AP88" s="55"/>
      <c r="AQ88" s="55"/>
      <c r="AR88" s="55"/>
      <c r="AS88" s="55"/>
      <c r="AT88" s="55"/>
      <c r="AU88" s="55"/>
      <c r="AV88" s="55"/>
      <c r="AW88" s="55"/>
      <c r="AX88" s="55">
        <v>57.5</v>
      </c>
      <c r="AY88" s="69">
        <f t="shared" si="43"/>
        <v>1.5</v>
      </c>
      <c r="AZ88" s="54"/>
      <c r="BA88" s="69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1">
        <f t="shared" si="44"/>
        <v>0</v>
      </c>
      <c r="BW88" s="57"/>
      <c r="BX88" s="56"/>
      <c r="BY88" s="57" t="s">
        <v>163</v>
      </c>
      <c r="BZ88" s="57" t="s">
        <v>164</v>
      </c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8" t="s">
        <v>165</v>
      </c>
      <c r="CM88" s="58" t="s">
        <v>166</v>
      </c>
      <c r="CN88" s="72">
        <v>40274</v>
      </c>
    </row>
    <row r="89" spans="1:92" ht="12.75">
      <c r="A89" s="60">
        <v>3</v>
      </c>
      <c r="B89" s="59" t="s">
        <v>212</v>
      </c>
      <c r="C89" s="55">
        <v>25</v>
      </c>
      <c r="D89" s="55">
        <v>172</v>
      </c>
      <c r="E89" s="55">
        <v>55</v>
      </c>
      <c r="F89" s="35"/>
      <c r="G89" s="35"/>
      <c r="H89" s="35"/>
      <c r="I89" s="35"/>
      <c r="J89" s="35"/>
      <c r="K89" s="35"/>
      <c r="L89" s="35"/>
      <c r="M89" s="35"/>
      <c r="N89" s="35">
        <v>55</v>
      </c>
      <c r="O89" s="35">
        <v>54</v>
      </c>
      <c r="P89" s="35">
        <v>54</v>
      </c>
      <c r="Q89" s="35">
        <v>54</v>
      </c>
      <c r="R89" s="35">
        <v>54</v>
      </c>
      <c r="S89" s="35">
        <v>54</v>
      </c>
      <c r="T89" s="35">
        <v>52</v>
      </c>
      <c r="U89" s="35">
        <v>50</v>
      </c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55"/>
      <c r="AP89" s="55"/>
      <c r="AQ89" s="55"/>
      <c r="AR89" s="55"/>
      <c r="AS89" s="55"/>
      <c r="AT89" s="55"/>
      <c r="AU89" s="55"/>
      <c r="AV89" s="55"/>
      <c r="AW89" s="55"/>
      <c r="AX89" s="55">
        <v>52</v>
      </c>
      <c r="AY89" s="69">
        <f t="shared" si="43"/>
        <v>3</v>
      </c>
      <c r="AZ89" s="54"/>
      <c r="BA89" s="69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1">
        <f t="shared" si="44"/>
        <v>0</v>
      </c>
      <c r="BW89" s="57"/>
      <c r="BX89" s="56"/>
      <c r="BY89" s="57" t="s">
        <v>213</v>
      </c>
      <c r="BZ89" s="57" t="s">
        <v>214</v>
      </c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8" t="s">
        <v>215</v>
      </c>
      <c r="CM89" s="58" t="s">
        <v>216</v>
      </c>
      <c r="CN89" s="72">
        <v>40322</v>
      </c>
    </row>
    <row r="90" spans="1:92" ht="12.75">
      <c r="A90" s="60">
        <v>4</v>
      </c>
      <c r="B90" s="59" t="s">
        <v>138</v>
      </c>
      <c r="C90" s="55">
        <v>34</v>
      </c>
      <c r="D90" s="55">
        <v>165</v>
      </c>
      <c r="E90" s="55">
        <v>59.7</v>
      </c>
      <c r="F90" s="35">
        <v>59</v>
      </c>
      <c r="G90" s="35">
        <v>59.7</v>
      </c>
      <c r="H90" s="35">
        <v>59.7</v>
      </c>
      <c r="I90" s="35">
        <v>58.7</v>
      </c>
      <c r="J90" s="35">
        <v>58.5</v>
      </c>
      <c r="K90" s="35">
        <v>58.5</v>
      </c>
      <c r="L90" s="35">
        <v>58.4</v>
      </c>
      <c r="M90" s="35">
        <v>58</v>
      </c>
      <c r="N90" s="35">
        <v>57.6</v>
      </c>
      <c r="O90" s="35">
        <v>56.6</v>
      </c>
      <c r="P90" s="35">
        <v>56.4</v>
      </c>
      <c r="Q90" s="35">
        <v>56</v>
      </c>
      <c r="R90" s="35">
        <v>55.6</v>
      </c>
      <c r="S90" s="35">
        <v>55</v>
      </c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55"/>
      <c r="AP90" s="55"/>
      <c r="AQ90" s="55"/>
      <c r="AR90" s="55"/>
      <c r="AS90" s="55"/>
      <c r="AT90" s="55"/>
      <c r="AU90" s="55"/>
      <c r="AV90" s="55"/>
      <c r="AW90" s="55"/>
      <c r="AX90" s="55">
        <v>55</v>
      </c>
      <c r="AY90" s="69">
        <f t="shared" si="43"/>
        <v>4.700000000000003</v>
      </c>
      <c r="AZ90" s="54"/>
      <c r="BA90" s="69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1">
        <f t="shared" si="44"/>
        <v>0</v>
      </c>
      <c r="BW90" s="57">
        <f>E90</f>
        <v>59.7</v>
      </c>
      <c r="BX90" s="56"/>
      <c r="BY90" s="57" t="s">
        <v>139</v>
      </c>
      <c r="BZ90" s="57" t="s">
        <v>262</v>
      </c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8" t="s">
        <v>140</v>
      </c>
      <c r="CM90" s="58" t="s">
        <v>141</v>
      </c>
      <c r="CN90" s="72" t="s">
        <v>53</v>
      </c>
    </row>
    <row r="91" spans="1:92" ht="12.75">
      <c r="A91" s="60">
        <v>5</v>
      </c>
      <c r="B91" s="59" t="s">
        <v>190</v>
      </c>
      <c r="C91" s="55">
        <v>25</v>
      </c>
      <c r="D91" s="55">
        <v>170</v>
      </c>
      <c r="E91" s="55">
        <v>65</v>
      </c>
      <c r="F91" s="35"/>
      <c r="G91" s="35"/>
      <c r="H91" s="35"/>
      <c r="I91" s="35"/>
      <c r="J91" s="35"/>
      <c r="K91" s="35"/>
      <c r="L91" s="35"/>
      <c r="M91" s="35">
        <v>65</v>
      </c>
      <c r="N91" s="35">
        <v>64</v>
      </c>
      <c r="O91" s="35">
        <v>63.5</v>
      </c>
      <c r="P91" s="35">
        <v>63</v>
      </c>
      <c r="Q91" s="35">
        <v>63</v>
      </c>
      <c r="R91" s="35">
        <v>62</v>
      </c>
      <c r="S91" s="35">
        <v>62</v>
      </c>
      <c r="T91" s="35">
        <v>62</v>
      </c>
      <c r="U91" s="35">
        <v>61.7</v>
      </c>
      <c r="V91" s="35">
        <v>61.8</v>
      </c>
      <c r="W91" s="35">
        <v>60.3</v>
      </c>
      <c r="X91" s="35">
        <v>60.2</v>
      </c>
      <c r="Y91" s="35">
        <v>60.3</v>
      </c>
      <c r="Z91" s="35">
        <v>60.1</v>
      </c>
      <c r="AA91" s="35">
        <v>60</v>
      </c>
      <c r="AB91" s="35">
        <v>60</v>
      </c>
      <c r="AC91" s="35">
        <v>60</v>
      </c>
      <c r="AD91" s="35">
        <v>60</v>
      </c>
      <c r="AE91" s="35">
        <v>59.9</v>
      </c>
      <c r="AF91" s="35">
        <v>58.7</v>
      </c>
      <c r="AG91" s="35">
        <v>58.8</v>
      </c>
      <c r="AH91" s="35"/>
      <c r="AI91" s="35">
        <v>58.6</v>
      </c>
      <c r="AJ91" s="35"/>
      <c r="AK91" s="35"/>
      <c r="AL91" s="35"/>
      <c r="AM91" s="35"/>
      <c r="AN91" s="35"/>
      <c r="AO91" s="55"/>
      <c r="AP91" s="55"/>
      <c r="AQ91" s="55"/>
      <c r="AR91" s="55"/>
      <c r="AS91" s="55"/>
      <c r="AT91" s="55"/>
      <c r="AU91" s="55"/>
      <c r="AV91" s="55"/>
      <c r="AW91" s="55"/>
      <c r="AX91" s="55">
        <v>59</v>
      </c>
      <c r="AY91" s="69">
        <f t="shared" si="43"/>
        <v>6</v>
      </c>
      <c r="AZ91" s="54"/>
      <c r="BA91" s="69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1">
        <f t="shared" si="44"/>
        <v>0</v>
      </c>
      <c r="BW91" s="57"/>
      <c r="BX91" s="56"/>
      <c r="BY91" s="57" t="s">
        <v>191</v>
      </c>
      <c r="BZ91" s="57" t="s">
        <v>343</v>
      </c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8" t="s">
        <v>192</v>
      </c>
      <c r="CM91" s="58" t="s">
        <v>193</v>
      </c>
      <c r="CN91" s="72">
        <v>40321</v>
      </c>
    </row>
    <row r="92" spans="1:92" ht="12.75">
      <c r="A92" s="60">
        <v>6</v>
      </c>
      <c r="B92" s="59" t="s">
        <v>307</v>
      </c>
      <c r="C92" s="55">
        <v>25</v>
      </c>
      <c r="D92" s="55">
        <v>168</v>
      </c>
      <c r="E92" s="55">
        <v>61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>
        <v>59</v>
      </c>
      <c r="AA92" s="35">
        <v>58</v>
      </c>
      <c r="AB92" s="35">
        <v>58</v>
      </c>
      <c r="AC92" s="35">
        <v>57</v>
      </c>
      <c r="AD92" s="35">
        <v>56.6</v>
      </c>
      <c r="AE92" s="35">
        <v>56</v>
      </c>
      <c r="AF92" s="35">
        <v>55</v>
      </c>
      <c r="AG92" s="35">
        <v>54</v>
      </c>
      <c r="AH92" s="35">
        <v>53.5</v>
      </c>
      <c r="AI92" s="35"/>
      <c r="AJ92" s="35">
        <v>53</v>
      </c>
      <c r="AK92" s="35"/>
      <c r="AL92" s="35"/>
      <c r="AM92" s="35"/>
      <c r="AN92" s="35"/>
      <c r="AO92" s="55"/>
      <c r="AP92" s="55"/>
      <c r="AQ92" s="55"/>
      <c r="AR92" s="55"/>
      <c r="AS92" s="55"/>
      <c r="AT92" s="55"/>
      <c r="AU92" s="55"/>
      <c r="AV92" s="55"/>
      <c r="AW92" s="55"/>
      <c r="AX92" s="55">
        <v>54</v>
      </c>
      <c r="AY92" s="69">
        <f t="shared" si="43"/>
        <v>7</v>
      </c>
      <c r="AZ92" s="54"/>
      <c r="BA92" s="69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1">
        <f t="shared" si="44"/>
        <v>0</v>
      </c>
      <c r="BW92" s="57"/>
      <c r="BX92" s="56"/>
      <c r="BY92" s="57" t="s">
        <v>311</v>
      </c>
      <c r="BZ92" s="57" t="s">
        <v>353</v>
      </c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8"/>
      <c r="CM92" s="58" t="s">
        <v>321</v>
      </c>
      <c r="CN92" s="72"/>
    </row>
    <row r="93" spans="1:92" ht="12.75">
      <c r="A93" s="60">
        <v>7</v>
      </c>
      <c r="B93" s="59" t="s">
        <v>183</v>
      </c>
      <c r="C93" s="55">
        <v>25</v>
      </c>
      <c r="D93" s="55">
        <v>163</v>
      </c>
      <c r="E93" s="55">
        <v>61</v>
      </c>
      <c r="F93" s="35"/>
      <c r="G93" s="35"/>
      <c r="H93" s="35"/>
      <c r="I93" s="35"/>
      <c r="J93" s="35"/>
      <c r="K93" s="35"/>
      <c r="L93" s="35">
        <v>60</v>
      </c>
      <c r="M93" s="35">
        <v>59.4</v>
      </c>
      <c r="N93" s="35">
        <v>59</v>
      </c>
      <c r="O93" s="35">
        <v>58.6</v>
      </c>
      <c r="P93" s="35">
        <v>58.6</v>
      </c>
      <c r="Q93" s="35">
        <v>58.6</v>
      </c>
      <c r="R93" s="35">
        <v>57.75</v>
      </c>
      <c r="S93" s="35">
        <v>57.7</v>
      </c>
      <c r="T93" s="35">
        <v>57</v>
      </c>
      <c r="U93" s="35">
        <v>57</v>
      </c>
      <c r="V93" s="35">
        <v>56.5</v>
      </c>
      <c r="W93" s="35">
        <v>56.5</v>
      </c>
      <c r="X93" s="35">
        <v>55</v>
      </c>
      <c r="Y93" s="35">
        <v>55</v>
      </c>
      <c r="Z93" s="35">
        <v>55</v>
      </c>
      <c r="AA93" s="35">
        <v>55</v>
      </c>
      <c r="AB93" s="35">
        <v>55</v>
      </c>
      <c r="AC93" s="35">
        <v>55</v>
      </c>
      <c r="AD93" s="35">
        <v>55</v>
      </c>
      <c r="AE93" s="35">
        <v>55.7</v>
      </c>
      <c r="AF93" s="35">
        <v>55.7</v>
      </c>
      <c r="AG93" s="35" t="s">
        <v>354</v>
      </c>
      <c r="AH93" s="35"/>
      <c r="AI93" s="35"/>
      <c r="AJ93" s="35"/>
      <c r="AK93" s="35"/>
      <c r="AL93" s="35"/>
      <c r="AM93" s="35"/>
      <c r="AN93" s="35"/>
      <c r="AO93" s="55"/>
      <c r="AP93" s="55"/>
      <c r="AQ93" s="55"/>
      <c r="AR93" s="55"/>
      <c r="AS93" s="55"/>
      <c r="AT93" s="55"/>
      <c r="AU93" s="55"/>
      <c r="AV93" s="55"/>
      <c r="AW93" s="55"/>
      <c r="AX93" s="55">
        <v>53</v>
      </c>
      <c r="AY93" s="69">
        <f t="shared" si="43"/>
        <v>8</v>
      </c>
      <c r="AZ93" s="54"/>
      <c r="BA93" s="69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>
        <f t="shared" si="44"/>
        <v>0</v>
      </c>
      <c r="BW93" s="57"/>
      <c r="BX93" s="56"/>
      <c r="BY93" s="57" t="s">
        <v>184</v>
      </c>
      <c r="BZ93" s="57" t="s">
        <v>299</v>
      </c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8" t="s">
        <v>91</v>
      </c>
      <c r="CM93" s="58" t="s">
        <v>185</v>
      </c>
      <c r="CN93" s="72">
        <v>40299</v>
      </c>
    </row>
    <row r="94" spans="1:92" ht="12.75">
      <c r="A94" s="60">
        <v>8</v>
      </c>
      <c r="B94" s="59" t="s">
        <v>345</v>
      </c>
      <c r="C94" s="55"/>
      <c r="D94" s="55">
        <v>160</v>
      </c>
      <c r="E94" s="55">
        <v>55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>
        <v>55</v>
      </c>
      <c r="AI94" s="35"/>
      <c r="AJ94" s="35">
        <v>53.9</v>
      </c>
      <c r="AK94" s="35">
        <v>53</v>
      </c>
      <c r="AL94" s="35">
        <v>51.4</v>
      </c>
      <c r="AM94" s="35"/>
      <c r="AN94" s="35">
        <v>50.9</v>
      </c>
      <c r="AO94" s="55">
        <v>50.9</v>
      </c>
      <c r="AP94" s="55">
        <v>50.9</v>
      </c>
      <c r="AQ94" s="55">
        <v>49.5</v>
      </c>
      <c r="AR94" s="55"/>
      <c r="AS94" s="55"/>
      <c r="AT94" s="55"/>
      <c r="AU94" s="55"/>
      <c r="AV94" s="55"/>
      <c r="AW94" s="55"/>
      <c r="AX94" s="55">
        <v>50</v>
      </c>
      <c r="AY94" s="69">
        <f t="shared" si="43"/>
        <v>5</v>
      </c>
      <c r="AZ94" s="54"/>
      <c r="BA94" s="69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1">
        <f>AZ94/AY94</f>
        <v>0</v>
      </c>
      <c r="BW94" s="57"/>
      <c r="BX94" s="56">
        <f>AK94-AJ94</f>
        <v>-0.8999999999999986</v>
      </c>
      <c r="BY94" s="57" t="s">
        <v>346</v>
      </c>
      <c r="BZ94" s="57" t="s">
        <v>382</v>
      </c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8"/>
      <c r="CM94" s="58" t="s">
        <v>347</v>
      </c>
      <c r="CN94" s="72"/>
    </row>
    <row r="95" spans="1:92" ht="12.75">
      <c r="A95" s="60">
        <v>9</v>
      </c>
      <c r="B95" s="59" t="s">
        <v>179</v>
      </c>
      <c r="C95" s="55">
        <v>21</v>
      </c>
      <c r="D95" s="55">
        <v>162</v>
      </c>
      <c r="E95" s="55">
        <v>54</v>
      </c>
      <c r="F95" s="35">
        <v>54</v>
      </c>
      <c r="G95" s="35">
        <v>54</v>
      </c>
      <c r="H95" s="35">
        <v>54</v>
      </c>
      <c r="I95" s="35">
        <v>53</v>
      </c>
      <c r="J95" s="35">
        <v>53</v>
      </c>
      <c r="K95" s="35">
        <v>53</v>
      </c>
      <c r="L95" s="35">
        <v>53</v>
      </c>
      <c r="M95" s="35">
        <v>52</v>
      </c>
      <c r="N95" s="35">
        <v>52</v>
      </c>
      <c r="O95" s="35">
        <v>53</v>
      </c>
      <c r="P95" s="35">
        <v>52</v>
      </c>
      <c r="Q95" s="35">
        <v>52</v>
      </c>
      <c r="R95" s="35">
        <v>52</v>
      </c>
      <c r="S95" s="35">
        <v>52</v>
      </c>
      <c r="T95" s="35">
        <v>51</v>
      </c>
      <c r="U95" s="35"/>
      <c r="V95" s="35"/>
      <c r="W95" s="35" t="s">
        <v>309</v>
      </c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55"/>
      <c r="AP95" s="55"/>
      <c r="AQ95" s="55"/>
      <c r="AR95" s="55"/>
      <c r="AS95" s="55"/>
      <c r="AT95" s="55"/>
      <c r="AU95" s="55"/>
      <c r="AV95" s="55"/>
      <c r="AW95" s="55"/>
      <c r="AX95" s="55">
        <v>51</v>
      </c>
      <c r="AY95" s="69">
        <f t="shared" si="43"/>
        <v>3</v>
      </c>
      <c r="AZ95" s="54"/>
      <c r="BA95" s="69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1">
        <f>AZ95/AY95</f>
        <v>0</v>
      </c>
      <c r="BW95" s="57"/>
      <c r="BX95" s="56"/>
      <c r="BY95" s="57" t="s">
        <v>180</v>
      </c>
      <c r="BZ95" s="57" t="s">
        <v>274</v>
      </c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8" t="s">
        <v>181</v>
      </c>
      <c r="CM95" s="58" t="s">
        <v>182</v>
      </c>
      <c r="CN95" s="72">
        <v>40263</v>
      </c>
    </row>
    <row r="96" spans="1:92" ht="12.75">
      <c r="A96" s="60">
        <v>10</v>
      </c>
      <c r="B96" s="59" t="s">
        <v>70</v>
      </c>
      <c r="C96" s="55">
        <v>23</v>
      </c>
      <c r="D96" s="55">
        <v>172</v>
      </c>
      <c r="E96" s="55">
        <v>74</v>
      </c>
      <c r="F96" s="35">
        <v>73.2</v>
      </c>
      <c r="G96" s="35">
        <v>73.2</v>
      </c>
      <c r="H96" s="35">
        <v>72</v>
      </c>
      <c r="I96" s="35">
        <v>73</v>
      </c>
      <c r="J96" s="35">
        <v>73</v>
      </c>
      <c r="K96" s="35">
        <v>73</v>
      </c>
      <c r="L96" s="35">
        <v>73</v>
      </c>
      <c r="M96" s="35">
        <v>72</v>
      </c>
      <c r="N96" s="35">
        <v>70</v>
      </c>
      <c r="O96" s="35">
        <v>68.8</v>
      </c>
      <c r="P96" s="35">
        <v>68.8</v>
      </c>
      <c r="Q96" s="35">
        <v>67</v>
      </c>
      <c r="R96" s="35">
        <v>67</v>
      </c>
      <c r="S96" s="35">
        <v>67</v>
      </c>
      <c r="T96" s="35">
        <v>67</v>
      </c>
      <c r="U96" s="35">
        <v>66</v>
      </c>
      <c r="V96" s="35">
        <v>66.7</v>
      </c>
      <c r="W96" s="35" t="s">
        <v>309</v>
      </c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55"/>
      <c r="AP96" s="55"/>
      <c r="AQ96" s="55"/>
      <c r="AR96" s="55"/>
      <c r="AS96" s="55"/>
      <c r="AT96" s="55"/>
      <c r="AU96" s="55"/>
      <c r="AV96" s="55"/>
      <c r="AW96" s="55"/>
      <c r="AX96" s="55">
        <v>60</v>
      </c>
      <c r="AY96" s="69">
        <f t="shared" si="43"/>
        <v>14</v>
      </c>
      <c r="AZ96" s="54"/>
      <c r="BA96" s="69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1">
        <f>AZ96/AY96</f>
        <v>0</v>
      </c>
      <c r="BW96" s="57"/>
      <c r="BX96" s="56"/>
      <c r="BY96" s="57" t="s">
        <v>71</v>
      </c>
      <c r="BZ96" s="57" t="s">
        <v>278</v>
      </c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8" t="s">
        <v>72</v>
      </c>
      <c r="CM96" s="58" t="s">
        <v>73</v>
      </c>
      <c r="CN96" s="72" t="s">
        <v>53</v>
      </c>
    </row>
    <row r="97" spans="51:53" ht="13.5" thickBot="1">
      <c r="AY97" s="2"/>
      <c r="AZ97" s="2"/>
      <c r="BA97" s="2"/>
    </row>
    <row r="98" spans="5:76" ht="13.5" thickBot="1"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12" t="s">
        <v>245</v>
      </c>
      <c r="AY98" s="26">
        <f>AY4+AY5+AY7+AY11+AY12+AY13+AY14+AY35+AY37+AY16+AY19+AY30+AY31+AY32+AY43+AY33+AY42+AY44+AY45+AY38+AY50+AY57+AY58+AY52+AY53+AY70+AY74+AY76+AY77+AY78+AY64+AY82+AY83</f>
        <v>387.4</v>
      </c>
      <c r="AZ98" s="26">
        <f>AZ4+AZ5+AZ7+AZ11+AZ12+AZ13+AZ14+AZ35+AZ37+AZ16+AZ19+AZ30+AZ31+AZ32+AZ43+AZ33+AZ42+AZ44+AZ45+AZ38+AZ50+AZ57+AZ58+AZ52+AZ53+AZ70+AZ74+AZ76+AZ77+AZ78+AZ64+AZ82+AZ83</f>
        <v>81.80000000000001</v>
      </c>
      <c r="BA98" s="26">
        <f>BA4+BA5+BA7+BA11+BA12+BA13+BA14+BA35+BA37+BA16+BA19+BA30+BA31+BA32+BA43+BA33+BA42+BA44+BA45+BA38+BA50+BA57+BA58+BA52+BA53+BA70+BA74+BA76+BA77+BA78+BA64+BA82+BA83</f>
        <v>305.59999999999997</v>
      </c>
      <c r="BB98" s="26">
        <f>SUM(BB4:BB42)+SUM(BB30:BB74)+SUM(BB44:BB94)+SUM(BB37:BB93)+SUM(BB70:BB91)+SUM(BB87:BB96)</f>
        <v>1725.5</v>
      </c>
      <c r="BC98" s="26">
        <f>SUM(BC4:BC42)+SUM(BC30:BC74)+SUM(BC44:BC94)+SUM(BC37:BC93)+SUM(BC70:BC91)+SUM(BC87:BC96)</f>
        <v>-298.59999999999997</v>
      </c>
      <c r="BD98" s="26">
        <f>SUM(BD4:BD42)+SUM(BD30:BD74)+SUM(BD44:BD94)+SUM(BD37:BD93)+SUM(BD70:BD91)+SUM(BD87:BD96)</f>
        <v>2024.1</v>
      </c>
      <c r="BE98" s="26">
        <f>SUM(BE4:BE42)+SUM(BE30:BE74)+SUM(BE44:BE94)+SUM(BE37:BE93)+SUM(BE70:BE91)+SUM(BE87:BE96)</f>
        <v>-1110.6999999999998</v>
      </c>
      <c r="BF98" s="26">
        <f>SUM(BF4:BF42)+SUM(BF30:BF74)+SUM(BF44:BF94)+SUM(BF37:BF93)+SUM(BF70:BF91)+SUM(BF87:BF96)</f>
        <v>1211.9999999999998</v>
      </c>
      <c r="BG98" s="26">
        <f>SUM(BG4:BG42)+SUM(BG30:BG74)+SUM(BG44:BG94)+SUM(BG37:BG93)+SUM(BG70:BG91)+SUM(BG87:BG96)</f>
        <v>-2322.7</v>
      </c>
      <c r="BH98" s="26">
        <f>SUM(BH4:BH42)+SUM(BH30:BH74)+SUM(BH44:BH94)+SUM(BH37:BH93)+SUM(BH70:BH91)+SUM(BH87:BH96)</f>
        <v>3695.9</v>
      </c>
      <c r="BI98" s="26">
        <f>SUM(BI4:BI42)+SUM(BI30:BI74)+SUM(BI44:BI94)+SUM(BI37:BI93)+SUM(BI70:BI91)+SUM(BI87:BI96)</f>
        <v>161.2</v>
      </c>
      <c r="BJ98" s="26">
        <f>SUM(BJ4:BJ42)+SUM(BJ30:BJ74)+SUM(BJ44:BJ94)+SUM(BJ37:BJ93)+SUM(BJ70:BJ91)+SUM(BJ87:BJ96)</f>
        <v>3534.7</v>
      </c>
      <c r="BK98" s="26">
        <f>SUM(BK4:BK42)+SUM(BK30:BK74)+SUM(BK44:BK94)+SUM(BK37:BK93)+SUM(BK70:BK91)+SUM(BK87:BK96)</f>
        <v>-2733.2</v>
      </c>
      <c r="BL98" s="26">
        <f>SUM(BL4:BL42)+SUM(BL30:BL74)+SUM(BL44:BL94)+SUM(BL37:BL93)+SUM(BL70:BL91)+SUM(BL87:BL96)</f>
        <v>640.3</v>
      </c>
      <c r="BM98" s="26">
        <f>SUM(BM4:BM42)+SUM(BM30:BM74)+SUM(BM44:BM94)+SUM(BM37:BM93)+SUM(BM70:BM91)+SUM(BM87:BM96)</f>
        <v>-3373.5</v>
      </c>
      <c r="BN98" s="26">
        <f>SUM(BN4:BN42)+SUM(BN30:BN74)+SUM(BN44:BN94)+SUM(BN37:BN93)+SUM(BN70:BN91)+SUM(BN87:BN96)</f>
        <v>4398.9</v>
      </c>
      <c r="BO98" s="26">
        <f>SUM(BO4:BO42)+SUM(BO30:BO74)+SUM(BO44:BO94)+SUM(BO37:BO93)+SUM(BO70:BO91)+SUM(BO87:BO96)</f>
        <v>385.09999999999997</v>
      </c>
      <c r="BP98" s="26">
        <f>SUM(BP4:BP42)+SUM(BP30:BP74)+SUM(BP44:BP94)+SUM(BP37:BP93)+SUM(BP70:BP91)+SUM(BP87:BP96)</f>
        <v>4013.8</v>
      </c>
      <c r="BQ98" s="26">
        <f>SUM(BQ4:BQ42)+SUM(BQ30:BQ74)+SUM(BQ44:BQ94)+SUM(BQ37:BQ93)+SUM(BQ70:BQ91)+SUM(BQ87:BQ96)</f>
        <v>-2999.2000000000003</v>
      </c>
      <c r="BR98" s="26">
        <f>SUM(BR4:BR42)+SUM(BR30:BR74)+SUM(BR44:BR94)+SUM(BR37:BR93)+SUM(BR70:BR91)+SUM(BR87:BR96)</f>
        <v>629.5</v>
      </c>
      <c r="BS98" s="26">
        <f>SUM(BS4:BS42)+SUM(BS30:BS74)+SUM(BS44:BS94)+SUM(BS37:BS93)+SUM(BS70:BS91)+SUM(BS87:BS96)</f>
        <v>-3628.7</v>
      </c>
      <c r="BT98" s="26">
        <f>SUM(BT4:BT42)+SUM(BT30:BT74)+SUM(BT44:BT94)+SUM(BT37:BT93)+SUM(BT70:BT91)+SUM(BT87:BT96)</f>
        <v>4643.6</v>
      </c>
      <c r="BU98" s="26">
        <f>SUM(BU4:BU42)+SUM(BU30:BU74)+SUM(BU44:BU94)+SUM(BU37:BU93)+SUM(BU70:BU91)+SUM(BU87:BU96)</f>
        <v>385.40000000000003</v>
      </c>
      <c r="BV98" s="26">
        <f>AZ98/AY98*100</f>
        <v>21.115126484254006</v>
      </c>
      <c r="BX98" s="33">
        <f>SUM(BX4:BX91)</f>
        <v>-1.5</v>
      </c>
    </row>
    <row r="99" spans="52:74" ht="12.75">
      <c r="AZ99" s="28">
        <f>AZ98/AY98</f>
        <v>0.21115126484254004</v>
      </c>
      <c r="BA99" s="28">
        <f>BA98/AY98</f>
        <v>0.7888487351574599</v>
      </c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2:77" ht="12.75">
      <c r="B100" s="3"/>
      <c r="BY100" s="47"/>
    </row>
    <row r="101" ht="12.75">
      <c r="B101" s="4"/>
    </row>
    <row r="102" ht="12.75"/>
    <row r="111" spans="2:53" ht="12.75">
      <c r="B111" s="2" t="s">
        <v>246</v>
      </c>
      <c r="AY111" s="2"/>
      <c r="AZ111" s="2"/>
      <c r="BA111" s="2"/>
    </row>
  </sheetData>
  <sheetProtection/>
  <mergeCells count="5">
    <mergeCell ref="A3:CN3"/>
    <mergeCell ref="A15:CN15"/>
    <mergeCell ref="A40:CN40"/>
    <mergeCell ref="A54:CN54"/>
    <mergeCell ref="A67:CN67"/>
  </mergeCells>
  <hyperlinks>
    <hyperlink ref="B19" r:id="rId1" display="M@llyuss@, Ольга"/>
    <hyperlink ref="B76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DNA7 X86</cp:lastModifiedBy>
  <dcterms:created xsi:type="dcterms:W3CDTF">2009-05-19T05:23:09Z</dcterms:created>
  <dcterms:modified xsi:type="dcterms:W3CDTF">2011-02-21T16:45:01Z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