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6608" windowHeight="9432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<sst xmlns="http://schemas.openxmlformats.org/spreadsheetml/2006/main" count="495" uniqueCount="437">
  <si>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</si>
  <si>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</si>
  <si>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</si>
  <si>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</si>
  <si>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</si>
  <si>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</si>
  <si>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</si>
  <si>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</si>
  <si>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</si>
  <si>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</si>
  <si>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</si>
  <si>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</si>
  <si>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</si>
  <si>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</si>
  <si>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</si>
  <si>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</si>
  <si>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</si>
  <si>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</si>
  <si>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</si>
  <si>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</si>
  <si>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</si>
  <si>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</si>
  <si>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</si>
  <si>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</si>
  <si>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</si>
  <si>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</si>
  <si>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</si>
  <si>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</si>
  <si>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</si>
  <si>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</si>
  <si>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</si>
  <si>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</si>
  <si>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</si>
  <si>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</si>
  <si>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</si>
  <si>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</si>
  <si>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</si>
  <si>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</si>
  <si>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</si>
  <si>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</si>
  <si>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</si>
  <si>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</si>
  <si>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</si>
  <si>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</si>
  <si>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</si>
  <si>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</si>
  <si>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</si>
  <si>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</si>
  <si>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</si>
  <si>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</si>
  <si>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</si>
  <si>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</si>
  <si>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</si>
  <si>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</si>
  <si>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</si>
  <si>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</si>
  <si>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</si>
  <si>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</si>
  <si>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</si>
  <si>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</si>
  <si>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</si>
  <si>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</si>
  <si>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</si>
  <si>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</si>
  <si>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</si>
  <si>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</si>
  <si>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</si>
  <si>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</si>
  <si>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</si>
  <si>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</si>
  <si>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</si>
  <si>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</si>
  <si>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</si>
  <si>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</si>
  <si>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</si>
  <si>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</si>
  <si>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</si>
  <si>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</si>
  <si>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</si>
  <si>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</si>
  <si>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</si>
  <si>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</si>
  <si>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</si>
  <si>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</si>
  <si>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</si>
  <si>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</si>
  <si>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</si>
  <si>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</si>
  <si>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</si>
  <si>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</si>
  <si>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</si>
  <si>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</si>
  <si>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</si>
  <si>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</si>
  <si>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</si>
  <si>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</si>
  <si>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</si>
  <si>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</si>
  <si>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</si>
  <si>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</si>
  <si>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</si>
  <si>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</si>
  <si>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</si>
  <si>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</si>
  <si>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</si>
  <si>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</si>
  <si>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</si>
  <si>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</si>
  <si>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</si>
  <si>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</si>
  <si>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</si>
  <si>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</si>
  <si>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</si>
  <si>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</si>
  <si>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</si>
  <si>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</si>
  <si>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</si>
  <si>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</si>
  <si>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</si>
  <si>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</si>
  <si>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</si>
  <si>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</si>
  <si>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</si>
  <si>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</si>
  <si>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</si>
  <si>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</si>
  <si>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</si>
  <si>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</si>
  <si>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</si>
  <si>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</si>
  <si>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</si>
  <si>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</si>
  <si>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</si>
  <si>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</si>
  <si>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</si>
  <si>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</si>
  <si>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</si>
  <si>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</si>
  <si>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</si>
  <si>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</si>
  <si>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</si>
  <si>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</si>
  <si>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</si>
  <si>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</si>
  <si>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</si>
  <si>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</si>
  <si>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</si>
  <si>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</si>
  <si>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</si>
  <si>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</si>
  <si>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</si>
  <si>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</si>
  <si>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</si>
  <si>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</si>
  <si>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</si>
  <si>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</si>
  <si>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</si>
  <si>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</si>
  <si>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</si>
  <si>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</si>
  <si>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</si>
  <si>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</si>
  <si>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</si>
  <si>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</si>
  <si>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</si>
  <si>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</si>
  <si>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</si>
  <si>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</si>
  <si>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</si>
  <si>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</si>
  <si>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</si>
  <si>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</si>
  <si>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</si>
  <si>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</si>
  <si>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</si>
  <si>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</si>
  <si>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</si>
  <si>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</si>
  <si>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</si>
  <si>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</si>
  <si>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</si>
  <si>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</si>
  <si>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</si>
  <si>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</si>
  <si>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</si>
  <si>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</si>
  <si>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</si>
  <si>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</si>
  <si>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</si>
  <si>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</si>
  <si>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</si>
  <si>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</si>
  <si>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</si>
  <si>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</si>
  <si>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</si>
  <si>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</si>
  <si>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</si>
  <si>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</si>
  <si>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</si>
  <si>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</si>
  <si>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</si>
  <si>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</si>
  <si>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</si>
  <si>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</si>
  <si>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</si>
  <si>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</si>
  <si>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</si>
  <si>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</si>
  <si>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</si>
  <si>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</si>
  <si>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</si>
  <si>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</si>
  <si>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</si>
  <si>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</si>
  <si>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</si>
  <si>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</si>
  <si>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</si>
  <si>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</si>
  <si>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</si>
  <si>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</si>
  <si>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</si>
  <si>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</si>
  <si>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</si>
  <si>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</si>
  <si>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</si>
  <si>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</si>
  <si>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</si>
  <si>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</si>
  <si>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</si>
  <si>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</si>
  <si>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</si>
  <si>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</si>
  <si>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</si>
  <si>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</si>
  <si>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</si>
  <si>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</si>
  <si>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</si>
  <si>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</si>
  <si>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</si>
  <si>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</si>
  <si>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</si>
  <si>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</si>
  <si>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</si>
  <si>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</si>
  <si>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</si>
  <si>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</si>
  <si>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</si>
  <si>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</si>
  <si>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</si>
  <si>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</si>
  <si>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</si>
  <si>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</si>
  <si>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</si>
  <si>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</si>
  <si>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</si>
  <si>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</si>
  <si>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</si>
  <si>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</si>
  <si>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</si>
  <si>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</si>
  <si>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</si>
  <si>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</si>
  <si>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</si>
  <si>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</si>
  <si>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</si>
  <si>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</si>
  <si>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</si>
  <si>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</si>
  <si>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</si>
  <si>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</si>
  <si>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</si>
  <si>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</si>
  <si>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</si>
  <si>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</si>
  <si>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</si>
  <si>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</si>
  <si>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</si>
  <si>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</si>
  <si>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</si>
  <si>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</si>
  <si>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</si>
  <si>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</si>
  <si>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</si>
  <si>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</si>
  <si>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</si>
  <si>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</si>
  <si>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</si>
  <si>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</si>
  <si>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</si>
  <si>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</si>
  <si>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</si>
  <si>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</si>
  <si>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</si>
  <si>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</si>
  <si>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</si>
  <si>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</si>
  <si>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</si>
  <si>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</si>
  <si>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</si>
  <si>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</si>
  <si>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</si>
  <si>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</si>
  <si>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</si>
  <si>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</si>
  <si>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</si>
  <si>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</si>
  <si>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</si>
  <si>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</si>
  <si>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</si>
  <si>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</si>
  <si>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</si>
  <si>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</si>
  <si>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</si>
  <si>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</si>
  <si>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</si>
  <si>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</si>
  <si>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</si>
  <si>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</si>
  <si>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</si>
  <si>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</si>
  <si>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</si>
  <si>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</si>
  <si>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</si>
  <si>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</si>
  <si>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</si>
  <si>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</si>
  <si>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</si>
  <si>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</si>
  <si>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</si>
  <si>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</si>
  <si>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</si>
  <si>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</si>
  <si>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</si>
  <si>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</si>
  <si>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</si>
  <si>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</si>
  <si>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</si>
  <si>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</si>
  <si>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</si>
  <si>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</si>
  <si>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</si>
  <si>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</si>
  <si>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</si>
  <si>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</si>
  <si>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</si>
  <si>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</si>
  <si>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</si>
  <si>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</si>
  <si>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</si>
  <si>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</si>
  <si>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</si>
  <si>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</si>
  <si>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</si>
  <si>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</si>
  <si>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</si>
  <si>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</si>
  <si>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</si>
  <si>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</si>
  <si>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</si>
  <si>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68 к НГ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</si>
  <si>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</si>
  <si>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</si>
  <si>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</si>
  <si>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</si>
  <si>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</si>
  <si>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</si>
  <si>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</si>
  <si>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</si>
  <si>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</si>
  <si>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</si>
  <si>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</si>
  <si>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</si>
  <si>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</si>
  <si>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</si>
  <si>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</si>
  <si>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</si>
  <si>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</si>
  <si>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</si>
  <si>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</si>
  <si>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</si>
  <si>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</si>
  <si>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</si>
  <si>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</si>
  <si>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</si>
  <si>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</si>
  <si>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</si>
  <si>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</si>
  <si>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</si>
  <si>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</si>
  <si>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</si>
  <si>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</si>
  <si>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</si>
  <si>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</si>
  <si>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</si>
  <si>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</si>
  <si>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</si>
  <si>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</si>
  <si>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</si>
  <si>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</si>
  <si>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88-67-90</t>
  </si>
  <si>
    <t xml:space="preserve">krbishka Аня </t>
  </si>
  <si>
    <t>80-65-85</t>
  </si>
  <si>
    <t>89-67-97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</si>
  <si>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</si>
  <si>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</si>
  <si>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</si>
  <si>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</si>
  <si>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</si>
  <si>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 xml:space="preserve">ЛиССа Юля </t>
  </si>
  <si>
    <t>84-63-86</t>
  </si>
  <si>
    <t xml:space="preserve"> занятия дома спортом, банки (постараюсь),  попозже бассеин и еще попозже фитнесс.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</si>
  <si>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</si>
  <si>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</si>
  <si>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</si>
  <si>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</si>
  <si>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</si>
  <si>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</si>
  <si>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</si>
  <si>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</si>
  <si>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</si>
  <si>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</si>
  <si>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</si>
  <si>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</si>
  <si>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</si>
  <si>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</si>
  <si>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</si>
  <si>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</si>
  <si>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</si>
  <si>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</si>
  <si>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</si>
  <si>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</si>
  <si>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</si>
  <si>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86/63/93</t>
  </si>
  <si>
    <t>вес 14.03</t>
  </si>
  <si>
    <t>94-70-95</t>
  </si>
  <si>
    <t>90х66х96</t>
  </si>
  <si>
    <t>105-101-112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</si>
</sst>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5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7" borderId="1" applyNumberFormat="0" applyAlignment="0" applyProtection="0"/>
    <xf numFmtId="0" fontId="38" fillId="7" borderId="2" applyNumberFormat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2" borderId="7" applyNumberFormat="0" applyAlignment="0" applyProtection="0"/>
    <xf numFmtId="0" fontId="1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0" fontId="8" fillId="4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25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26" borderId="15" xfId="0" applyFont="1" applyFill="1" applyBorder="1" applyAlignment="1">
      <alignment/>
    </xf>
    <xf numFmtId="0" fontId="0" fillId="4" borderId="15" xfId="0" applyFill="1" applyBorder="1" applyAlignment="1">
      <alignment/>
    </xf>
    <xf numFmtId="16" fontId="0" fillId="4" borderId="16" xfId="0" applyNumberFormat="1" applyFill="1" applyBorder="1" applyAlignment="1">
      <alignment/>
    </xf>
    <xf numFmtId="0" fontId="18" fillId="28" borderId="0" xfId="0" applyFont="1" applyFill="1" applyAlignment="1">
      <alignment wrapText="1"/>
    </xf>
    <xf numFmtId="0" fontId="0" fillId="29" borderId="10" xfId="0" applyFill="1" applyBorder="1" applyAlignment="1">
      <alignment horizontal="center" wrapText="1"/>
    </xf>
    <xf numFmtId="0" fontId="0" fillId="29" borderId="10" xfId="0" applyFill="1" applyBorder="1" applyAlignment="1">
      <alignment/>
    </xf>
    <xf numFmtId="0" fontId="12" fillId="29" borderId="10" xfId="0" applyFont="1" applyFill="1" applyBorder="1" applyAlignment="1">
      <alignment/>
    </xf>
    <xf numFmtId="0" fontId="10" fillId="29" borderId="10" xfId="0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0" fontId="0" fillId="29" borderId="10" xfId="0" applyFill="1" applyBorder="1" applyAlignment="1">
      <alignment wrapText="1"/>
    </xf>
    <xf numFmtId="0" fontId="8" fillId="30" borderId="1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8" fillId="31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16" fontId="47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167" fontId="0" fillId="30" borderId="10" xfId="0" applyNumberFormat="1" applyFill="1" applyBorder="1" applyAlignment="1">
      <alignment horizontal="center"/>
    </xf>
    <xf numFmtId="16" fontId="0" fillId="31" borderId="10" xfId="0" applyNumberFormat="1" applyFill="1" applyBorder="1" applyAlignment="1">
      <alignment/>
    </xf>
    <xf numFmtId="0" fontId="0" fillId="31" borderId="17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9" fillId="32" borderId="17" xfId="0" applyFont="1" applyFill="1" applyBorder="1" applyAlignment="1">
      <alignment horizontal="left"/>
    </xf>
    <xf numFmtId="0" fontId="49" fillId="32" borderId="13" xfId="0" applyFont="1" applyFill="1" applyBorder="1" applyAlignment="1">
      <alignment horizontal="left"/>
    </xf>
    <xf numFmtId="0" fontId="49" fillId="32" borderId="18" xfId="0" applyFont="1" applyFill="1" applyBorder="1" applyAlignment="1">
      <alignment horizontal="left"/>
    </xf>
    <xf numFmtId="0" fontId="49" fillId="29" borderId="17" xfId="0" applyFont="1" applyFill="1" applyBorder="1" applyAlignment="1">
      <alignment horizontal="left"/>
    </xf>
    <xf numFmtId="0" fontId="49" fillId="29" borderId="13" xfId="0" applyFont="1" applyFill="1" applyBorder="1" applyAlignment="1">
      <alignment horizontal="left"/>
    </xf>
    <xf numFmtId="0" fontId="49" fillId="29" borderId="18" xfId="0" applyFont="1" applyFill="1" applyBorder="1" applyAlignment="1">
      <alignment horizontal="left"/>
    </xf>
    <xf numFmtId="0" fontId="49" fillId="29" borderId="19" xfId="0" applyFont="1" applyFill="1" applyBorder="1" applyAlignment="1">
      <alignment horizontal="left"/>
    </xf>
    <xf numFmtId="0" fontId="49" fillId="29" borderId="20" xfId="0" applyFont="1" applyFill="1" applyBorder="1" applyAlignment="1">
      <alignment horizontal="left"/>
    </xf>
    <xf numFmtId="0" fontId="49" fillId="29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101</xdr:row>
      <xdr:rowOff>114300</xdr:rowOff>
    </xdr:from>
    <xdr:to>
      <xdr:col>1</xdr:col>
      <xdr:colOff>180975</xdr:colOff>
      <xdr:row>102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5728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102</xdr:row>
      <xdr:rowOff>0</xdr:rowOff>
    </xdr:from>
    <xdr:to>
      <xdr:col>1</xdr:col>
      <xdr:colOff>371475</xdr:colOff>
      <xdr:row>102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205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87</xdr:row>
      <xdr:rowOff>114300</xdr:rowOff>
    </xdr:from>
    <xdr:to>
      <xdr:col>2</xdr:col>
      <xdr:colOff>571500</xdr:colOff>
      <xdr:row>95</xdr:row>
      <xdr:rowOff>0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9286875"/>
          <a:ext cx="11430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2"/>
  <sheetViews>
    <sheetView tabSelected="1" zoomScale="75" zoomScaleNormal="75" zoomScalePageLayoutView="0" workbookViewId="0" topLeftCell="A1">
      <pane ySplit="2" topLeftCell="A14" activePane="bottomLeft" state="frozen"/>
      <selection pane="topLeft" activeCell="A1" sqref="A1"/>
      <selection pane="bottomLeft" activeCell="AZ38" sqref="AZ38"/>
    </sheetView>
  </sheetViews>
  <sheetFormatPr defaultColWidth="9.125" defaultRowHeight="12.75"/>
  <cols>
    <col min="1" max="1" width="3.50390625" style="2" customWidth="1"/>
    <col min="2" max="2" width="30.00390625" style="2" bestFit="1" customWidth="1"/>
    <col min="3" max="3" width="11.50390625" style="2" customWidth="1"/>
    <col min="4" max="4" width="7.125" style="2" customWidth="1"/>
    <col min="5" max="5" width="6.50390625" style="2" customWidth="1"/>
    <col min="6" max="13" width="8.50390625" style="2" hidden="1" customWidth="1"/>
    <col min="14" max="14" width="9.375" style="2" hidden="1" customWidth="1"/>
    <col min="15" max="16" width="8.50390625" style="2" hidden="1" customWidth="1"/>
    <col min="17" max="21" width="9.125" style="2" hidden="1" customWidth="1"/>
    <col min="22" max="38" width="10.125" style="2" hidden="1" customWidth="1"/>
    <col min="39" max="39" width="8.50390625" style="2" hidden="1" customWidth="1"/>
    <col min="40" max="40" width="8.00390625" style="2" hidden="1" customWidth="1"/>
    <col min="41" max="42" width="8.50390625" style="2" hidden="1" customWidth="1"/>
    <col min="43" max="50" width="7.625" style="2" hidden="1" customWidth="1"/>
    <col min="51" max="52" width="7.625" style="2" customWidth="1"/>
    <col min="53" max="53" width="6.50390625" style="2" customWidth="1"/>
    <col min="54" max="54" width="12.00390625" style="27" customWidth="1"/>
    <col min="55" max="55" width="10.875" style="27" customWidth="1"/>
    <col min="56" max="56" width="10.625" style="27" customWidth="1"/>
    <col min="57" max="57" width="8.375" style="2" hidden="1" customWidth="1"/>
    <col min="58" max="66" width="8.50390625" style="2" hidden="1" customWidth="1"/>
    <col min="67" max="67" width="8.00390625" style="2" hidden="1" customWidth="1"/>
    <col min="68" max="76" width="8.50390625" style="2" hidden="1" customWidth="1"/>
    <col min="77" max="77" width="9.50390625" style="2" customWidth="1"/>
    <col min="78" max="78" width="1.4921875" style="2" hidden="1" customWidth="1"/>
    <col min="79" max="79" width="0.12890625" style="2" customWidth="1"/>
    <col min="80" max="80" width="18.625" style="2" customWidth="1"/>
    <col min="81" max="81" width="16.00390625" style="2" customWidth="1"/>
    <col min="82" max="92" width="13.625" style="2" hidden="1" customWidth="1"/>
    <col min="93" max="93" width="11.375" style="2" customWidth="1"/>
    <col min="94" max="94" width="12.50390625" style="2" customWidth="1"/>
    <col min="95" max="95" width="23.125" style="2" customWidth="1"/>
    <col min="96" max="16384" width="9.125" style="2" customWidth="1"/>
  </cols>
  <sheetData>
    <row r="1" spans="5:92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430</v>
      </c>
      <c r="BB1" s="25"/>
      <c r="BC1" s="25"/>
      <c r="BD1" s="25"/>
      <c r="CB1" s="7"/>
      <c r="CC1" s="8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</row>
    <row r="2" spans="1:95" s="68" customFormat="1" ht="92.25" customHeight="1">
      <c r="A2" s="61"/>
      <c r="B2" s="62" t="s">
        <v>0</v>
      </c>
      <c r="C2" s="63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4" t="s">
        <v>9</v>
      </c>
      <c r="L2" s="6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64" t="s">
        <v>15</v>
      </c>
      <c r="R2" s="64" t="s">
        <v>254</v>
      </c>
      <c r="S2" s="64" t="s">
        <v>263</v>
      </c>
      <c r="T2" s="64" t="s">
        <v>270</v>
      </c>
      <c r="U2" s="64" t="s">
        <v>277</v>
      </c>
      <c r="V2" s="65" t="s">
        <v>285</v>
      </c>
      <c r="W2" s="65" t="s">
        <v>288</v>
      </c>
      <c r="X2" s="65" t="s">
        <v>297</v>
      </c>
      <c r="Y2" s="65" t="s">
        <v>302</v>
      </c>
      <c r="Z2" s="65" t="s">
        <v>305</v>
      </c>
      <c r="AA2" s="65" t="s">
        <v>306</v>
      </c>
      <c r="AB2" s="65" t="s">
        <v>315</v>
      </c>
      <c r="AC2" s="65" t="s">
        <v>316</v>
      </c>
      <c r="AD2" s="65" t="s">
        <v>320</v>
      </c>
      <c r="AE2" s="65" t="s">
        <v>323</v>
      </c>
      <c r="AF2" s="65" t="s">
        <v>327</v>
      </c>
      <c r="AG2" s="65" t="s">
        <v>339</v>
      </c>
      <c r="AH2" s="65" t="s">
        <v>344</v>
      </c>
      <c r="AI2" s="65" t="s">
        <v>349</v>
      </c>
      <c r="AJ2" s="65" t="s">
        <v>350</v>
      </c>
      <c r="AK2" s="65" t="s">
        <v>351</v>
      </c>
      <c r="AL2" s="65" t="s">
        <v>355</v>
      </c>
      <c r="AM2" s="65">
        <v>40504</v>
      </c>
      <c r="AN2" s="65" t="s">
        <v>381</v>
      </c>
      <c r="AO2" s="65" t="s">
        <v>385</v>
      </c>
      <c r="AP2" s="65" t="s">
        <v>386</v>
      </c>
      <c r="AQ2" s="65" t="s">
        <v>387</v>
      </c>
      <c r="AR2" s="65" t="s">
        <v>394</v>
      </c>
      <c r="AS2" s="65" t="s">
        <v>403</v>
      </c>
      <c r="AT2" s="65" t="s">
        <v>411</v>
      </c>
      <c r="AU2" s="65" t="s">
        <v>412</v>
      </c>
      <c r="AV2" s="65" t="s">
        <v>413</v>
      </c>
      <c r="AW2" s="65" t="s">
        <v>421</v>
      </c>
      <c r="AX2" s="65" t="s">
        <v>425</v>
      </c>
      <c r="AY2" s="65" t="s">
        <v>431</v>
      </c>
      <c r="AZ2" s="65" t="s">
        <v>433</v>
      </c>
      <c r="BA2" s="64" t="s">
        <v>16</v>
      </c>
      <c r="BB2" s="66" t="s">
        <v>17</v>
      </c>
      <c r="BC2" s="66" t="s">
        <v>18</v>
      </c>
      <c r="BD2" s="66" t="s">
        <v>19</v>
      </c>
      <c r="BE2" s="64" t="s">
        <v>20</v>
      </c>
      <c r="BF2" s="64"/>
      <c r="BG2" s="64"/>
      <c r="BH2" s="64"/>
      <c r="BI2" s="64"/>
      <c r="BJ2" s="64"/>
      <c r="BK2" s="64"/>
      <c r="BL2" s="64"/>
      <c r="BM2" s="64"/>
      <c r="BN2" s="64"/>
      <c r="BO2" s="64" t="s">
        <v>21</v>
      </c>
      <c r="BP2" s="64" t="s">
        <v>22</v>
      </c>
      <c r="BQ2" s="64" t="s">
        <v>23</v>
      </c>
      <c r="BR2" s="64" t="s">
        <v>24</v>
      </c>
      <c r="BS2" s="64" t="s">
        <v>25</v>
      </c>
      <c r="BT2" s="64" t="s">
        <v>26</v>
      </c>
      <c r="BU2" s="64" t="s">
        <v>27</v>
      </c>
      <c r="BV2" s="64" t="s">
        <v>28</v>
      </c>
      <c r="BW2" s="64" t="s">
        <v>29</v>
      </c>
      <c r="BX2" s="64" t="s">
        <v>30</v>
      </c>
      <c r="BY2" s="64" t="s">
        <v>31</v>
      </c>
      <c r="BZ2" s="64" t="s">
        <v>20</v>
      </c>
      <c r="CA2" s="64" t="s">
        <v>32</v>
      </c>
      <c r="CB2" s="64" t="s">
        <v>33</v>
      </c>
      <c r="CC2" s="64" t="s">
        <v>34</v>
      </c>
      <c r="CD2" s="67" t="s">
        <v>35</v>
      </c>
      <c r="CE2" s="67" t="s">
        <v>36</v>
      </c>
      <c r="CF2" s="67" t="s">
        <v>37</v>
      </c>
      <c r="CG2" s="67" t="s">
        <v>38</v>
      </c>
      <c r="CH2" s="67" t="s">
        <v>39</v>
      </c>
      <c r="CI2" s="67" t="s">
        <v>40</v>
      </c>
      <c r="CJ2" s="67" t="s">
        <v>41</v>
      </c>
      <c r="CK2" s="67" t="s">
        <v>42</v>
      </c>
      <c r="CL2" s="67" t="s">
        <v>43</v>
      </c>
      <c r="CM2" s="67" t="s">
        <v>44</v>
      </c>
      <c r="CN2" s="67" t="s">
        <v>45</v>
      </c>
      <c r="CO2" s="67" t="s">
        <v>46</v>
      </c>
      <c r="CP2" s="67" t="s">
        <v>47</v>
      </c>
      <c r="CQ2" s="67" t="s">
        <v>48</v>
      </c>
    </row>
    <row r="3" spans="1:95" ht="17.25">
      <c r="A3" s="75" t="s">
        <v>388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7"/>
    </row>
    <row r="4" spans="1:95" ht="12.75">
      <c r="A4" s="60">
        <v>1</v>
      </c>
      <c r="B4" s="59" t="s">
        <v>54</v>
      </c>
      <c r="C4" s="55">
        <v>36</v>
      </c>
      <c r="D4" s="55">
        <v>155</v>
      </c>
      <c r="E4" s="55">
        <v>94</v>
      </c>
      <c r="F4" s="35">
        <v>93</v>
      </c>
      <c r="G4" s="35">
        <v>93</v>
      </c>
      <c r="H4" s="35">
        <v>93</v>
      </c>
      <c r="I4" s="35">
        <v>93</v>
      </c>
      <c r="J4" s="35">
        <v>93</v>
      </c>
      <c r="K4" s="35">
        <v>93</v>
      </c>
      <c r="L4" s="35">
        <v>93</v>
      </c>
      <c r="M4" s="35">
        <v>92</v>
      </c>
      <c r="N4" s="35">
        <v>91.5</v>
      </c>
      <c r="O4" s="35">
        <v>91.5</v>
      </c>
      <c r="P4" s="35">
        <v>91</v>
      </c>
      <c r="Q4" s="35">
        <v>91.5</v>
      </c>
      <c r="R4" s="35">
        <v>91.3</v>
      </c>
      <c r="S4" s="35">
        <v>91</v>
      </c>
      <c r="T4" s="35">
        <v>91</v>
      </c>
      <c r="U4" s="35">
        <v>90.5</v>
      </c>
      <c r="V4" s="35">
        <v>90.2</v>
      </c>
      <c r="W4" s="35">
        <v>90</v>
      </c>
      <c r="X4" s="35">
        <v>90</v>
      </c>
      <c r="Y4" s="35">
        <v>90</v>
      </c>
      <c r="Z4" s="35">
        <v>90</v>
      </c>
      <c r="AA4" s="35">
        <v>90</v>
      </c>
      <c r="AB4" s="35">
        <v>90</v>
      </c>
      <c r="AC4" s="35">
        <v>88</v>
      </c>
      <c r="AD4" s="35">
        <v>88</v>
      </c>
      <c r="AE4" s="35">
        <v>88</v>
      </c>
      <c r="AF4" s="35">
        <v>90</v>
      </c>
      <c r="AG4" s="35">
        <v>89.5</v>
      </c>
      <c r="AH4" s="35">
        <v>90</v>
      </c>
      <c r="AI4" s="35"/>
      <c r="AJ4" s="35"/>
      <c r="AK4" s="35"/>
      <c r="AL4" s="35">
        <v>90</v>
      </c>
      <c r="AM4" s="35"/>
      <c r="AN4" s="35"/>
      <c r="AO4" s="55">
        <v>90</v>
      </c>
      <c r="AP4" s="55">
        <v>90</v>
      </c>
      <c r="AQ4" s="55">
        <v>90</v>
      </c>
      <c r="AR4" s="74">
        <v>95</v>
      </c>
      <c r="AS4" s="74">
        <v>93</v>
      </c>
      <c r="AT4" s="74">
        <v>92.5</v>
      </c>
      <c r="AU4" s="74">
        <v>92</v>
      </c>
      <c r="AV4" s="55">
        <v>92</v>
      </c>
      <c r="AW4" s="74">
        <v>92</v>
      </c>
      <c r="AX4" s="74">
        <v>91.5</v>
      </c>
      <c r="AY4" s="74">
        <v>91</v>
      </c>
      <c r="AZ4" s="55">
        <v>91</v>
      </c>
      <c r="BA4" s="55">
        <v>45</v>
      </c>
      <c r="BB4" s="69">
        <f aca="true" t="shared" si="0" ref="BB4:BB15">E4-BA4</f>
        <v>49</v>
      </c>
      <c r="BC4" s="54">
        <f>E4-AZ4</f>
        <v>3</v>
      </c>
      <c r="BD4" s="69">
        <f>BB4-BC4</f>
        <v>46</v>
      </c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1">
        <f>BC4/BB4</f>
        <v>0.061224489795918366</v>
      </c>
      <c r="BZ4" s="57"/>
      <c r="CA4" s="56"/>
      <c r="CB4" s="57" t="s">
        <v>298</v>
      </c>
      <c r="CC4" s="57" t="s">
        <v>424</v>
      </c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8"/>
      <c r="CP4" s="58" t="s">
        <v>55</v>
      </c>
      <c r="CQ4" s="72">
        <v>40310</v>
      </c>
    </row>
    <row r="5" spans="1:95" ht="12.75">
      <c r="A5" s="60">
        <v>2</v>
      </c>
      <c r="B5" s="59" t="s">
        <v>56</v>
      </c>
      <c r="C5" s="55">
        <v>45</v>
      </c>
      <c r="D5" s="55">
        <v>171</v>
      </c>
      <c r="E5" s="55">
        <v>96.9</v>
      </c>
      <c r="F5" s="35"/>
      <c r="G5" s="35"/>
      <c r="H5" s="35"/>
      <c r="I5" s="35"/>
      <c r="J5" s="35"/>
      <c r="K5" s="35"/>
      <c r="L5" s="35"/>
      <c r="M5" s="35"/>
      <c r="N5" s="35">
        <v>96.9</v>
      </c>
      <c r="O5" s="35">
        <v>95.9</v>
      </c>
      <c r="P5" s="35">
        <v>95</v>
      </c>
      <c r="Q5" s="35">
        <v>94.5</v>
      </c>
      <c r="R5" s="35"/>
      <c r="S5" s="35">
        <v>93.9</v>
      </c>
      <c r="T5" s="35">
        <v>93.9</v>
      </c>
      <c r="U5" s="35">
        <v>93</v>
      </c>
      <c r="V5" s="35">
        <v>93</v>
      </c>
      <c r="W5" s="35">
        <v>93</v>
      </c>
      <c r="X5" s="35">
        <v>93</v>
      </c>
      <c r="Y5" s="35">
        <v>93</v>
      </c>
      <c r="Z5" s="35">
        <v>93</v>
      </c>
      <c r="AA5" s="35">
        <v>93</v>
      </c>
      <c r="AB5" s="35">
        <v>93</v>
      </c>
      <c r="AC5" s="35">
        <v>93</v>
      </c>
      <c r="AD5" s="35">
        <v>93</v>
      </c>
      <c r="AE5" s="35">
        <v>93</v>
      </c>
      <c r="AF5" s="35">
        <v>93</v>
      </c>
      <c r="AG5" s="35"/>
      <c r="AH5" s="35"/>
      <c r="AI5" s="35"/>
      <c r="AJ5" s="35"/>
      <c r="AK5" s="35"/>
      <c r="AL5" s="35"/>
      <c r="AM5" s="35"/>
      <c r="AN5" s="35"/>
      <c r="AO5" s="55">
        <v>93</v>
      </c>
      <c r="AP5" s="55">
        <v>93</v>
      </c>
      <c r="AQ5" s="55">
        <v>93</v>
      </c>
      <c r="AR5" s="55">
        <v>93</v>
      </c>
      <c r="AS5" s="55">
        <v>93</v>
      </c>
      <c r="AT5" s="55">
        <v>93</v>
      </c>
      <c r="AU5" s="55">
        <v>93</v>
      </c>
      <c r="AV5" s="55">
        <v>93</v>
      </c>
      <c r="AW5" s="55">
        <v>93</v>
      </c>
      <c r="AX5" s="55">
        <v>93</v>
      </c>
      <c r="AY5" s="55">
        <v>93</v>
      </c>
      <c r="AZ5" s="55">
        <v>93</v>
      </c>
      <c r="BA5" s="55">
        <v>60</v>
      </c>
      <c r="BB5" s="69">
        <f t="shared" si="0"/>
        <v>36.900000000000006</v>
      </c>
      <c r="BC5" s="54">
        <f aca="true" t="shared" si="1" ref="BC5:BC40">E5-AZ5</f>
        <v>3.9000000000000057</v>
      </c>
      <c r="BD5" s="69">
        <f aca="true" t="shared" si="2" ref="BD5:BD15">BB5-BC5</f>
        <v>33</v>
      </c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1">
        <f aca="true" t="shared" si="3" ref="BY5:BY15">BC5/BB5</f>
        <v>0.10569105691056924</v>
      </c>
      <c r="BZ5" s="57"/>
      <c r="CA5" s="56"/>
      <c r="CB5" s="57" t="s">
        <v>57</v>
      </c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8" t="s">
        <v>58</v>
      </c>
      <c r="CP5" s="58" t="s">
        <v>59</v>
      </c>
      <c r="CQ5" s="72">
        <v>40322</v>
      </c>
    </row>
    <row r="6" spans="1:95" ht="12.75" hidden="1">
      <c r="A6" s="60"/>
      <c r="B6" s="59" t="s">
        <v>60</v>
      </c>
      <c r="C6" s="55">
        <v>33</v>
      </c>
      <c r="D6" s="55">
        <v>154</v>
      </c>
      <c r="E6" s="55">
        <v>73</v>
      </c>
      <c r="F6" s="35"/>
      <c r="G6" s="35"/>
      <c r="H6" s="35"/>
      <c r="I6" s="35"/>
      <c r="J6" s="35"/>
      <c r="K6" s="35"/>
      <c r="L6" s="35"/>
      <c r="M6" s="35"/>
      <c r="N6" s="35">
        <v>73</v>
      </c>
      <c r="O6" s="35">
        <v>73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55"/>
      <c r="AP6" s="55"/>
      <c r="AQ6" s="55"/>
      <c r="AR6" s="55"/>
      <c r="AS6" s="55"/>
      <c r="AT6" s="55"/>
      <c r="AU6" s="55"/>
      <c r="AV6" s="55"/>
      <c r="AW6" s="55">
        <v>0</v>
      </c>
      <c r="AX6" s="55">
        <v>0</v>
      </c>
      <c r="AY6" s="55">
        <v>0</v>
      </c>
      <c r="AZ6" s="55">
        <v>0</v>
      </c>
      <c r="BA6" s="55">
        <v>47</v>
      </c>
      <c r="BB6" s="69">
        <f t="shared" si="0"/>
        <v>26</v>
      </c>
      <c r="BC6" s="54">
        <f t="shared" si="1"/>
        <v>73</v>
      </c>
      <c r="BD6" s="69">
        <f t="shared" si="2"/>
        <v>-47</v>
      </c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1">
        <f t="shared" si="3"/>
        <v>2.8076923076923075</v>
      </c>
      <c r="BZ6" s="57"/>
      <c r="CA6" s="56"/>
      <c r="CB6" s="57" t="s">
        <v>61</v>
      </c>
      <c r="CC6" s="57" t="s">
        <v>61</v>
      </c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 t="s">
        <v>62</v>
      </c>
      <c r="CO6" s="58"/>
      <c r="CP6" s="58" t="s">
        <v>63</v>
      </c>
      <c r="CQ6" s="72">
        <v>40322</v>
      </c>
    </row>
    <row r="7" spans="1:95" ht="12.75">
      <c r="A7" s="60">
        <v>3</v>
      </c>
      <c r="B7" s="59" t="s">
        <v>228</v>
      </c>
      <c r="C7" s="55">
        <v>27</v>
      </c>
      <c r="D7" s="55">
        <v>172</v>
      </c>
      <c r="E7" s="55">
        <v>95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v>94</v>
      </c>
      <c r="U7" s="35">
        <v>93</v>
      </c>
      <c r="V7" s="35">
        <v>93</v>
      </c>
      <c r="W7" s="35">
        <v>93</v>
      </c>
      <c r="X7" s="35">
        <v>93</v>
      </c>
      <c r="Y7" s="35">
        <v>93</v>
      </c>
      <c r="Z7" s="35">
        <v>93</v>
      </c>
      <c r="AA7" s="35">
        <f>U7+1</f>
        <v>94</v>
      </c>
      <c r="AB7" s="35">
        <v>94</v>
      </c>
      <c r="AC7" s="35">
        <v>95</v>
      </c>
      <c r="AD7" s="35">
        <f>95+1</f>
        <v>96</v>
      </c>
      <c r="AE7" s="35">
        <f>96+1</f>
        <v>97</v>
      </c>
      <c r="AF7" s="35"/>
      <c r="AG7" s="35"/>
      <c r="AH7" s="35"/>
      <c r="AI7" s="35"/>
      <c r="AJ7" s="35"/>
      <c r="AK7" s="35"/>
      <c r="AL7" s="35"/>
      <c r="AM7" s="35"/>
      <c r="AN7" s="35"/>
      <c r="AO7" s="55">
        <v>97</v>
      </c>
      <c r="AP7" s="55">
        <v>97</v>
      </c>
      <c r="AQ7" s="55">
        <v>97</v>
      </c>
      <c r="AR7" s="55">
        <v>97</v>
      </c>
      <c r="AS7" s="55">
        <v>97</v>
      </c>
      <c r="AT7" s="55">
        <v>97</v>
      </c>
      <c r="AU7" s="55">
        <v>97</v>
      </c>
      <c r="AV7" s="55">
        <v>97</v>
      </c>
      <c r="AW7" s="55">
        <v>97</v>
      </c>
      <c r="AX7" s="55">
        <v>97</v>
      </c>
      <c r="AY7" s="55">
        <v>97</v>
      </c>
      <c r="AZ7" s="55">
        <v>97</v>
      </c>
      <c r="BA7" s="55">
        <v>70</v>
      </c>
      <c r="BB7" s="69">
        <f t="shared" si="0"/>
        <v>25</v>
      </c>
      <c r="BC7" s="54">
        <f t="shared" si="1"/>
        <v>-2</v>
      </c>
      <c r="BD7" s="69">
        <f t="shared" si="2"/>
        <v>27</v>
      </c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>
        <f t="shared" si="3"/>
        <v>-0.08</v>
      </c>
      <c r="BZ7" s="57">
        <f>E7</f>
        <v>95</v>
      </c>
      <c r="CA7" s="56"/>
      <c r="CB7" s="57" t="s">
        <v>229</v>
      </c>
      <c r="CC7" s="57" t="s">
        <v>229</v>
      </c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8"/>
      <c r="CP7" s="58" t="s">
        <v>230</v>
      </c>
      <c r="CQ7" s="72">
        <v>40309</v>
      </c>
    </row>
    <row r="8" spans="1:95" ht="12.75" hidden="1">
      <c r="A8" s="60"/>
      <c r="B8" s="59" t="s">
        <v>64</v>
      </c>
      <c r="C8" s="55">
        <v>29</v>
      </c>
      <c r="D8" s="55">
        <v>160</v>
      </c>
      <c r="E8" s="55">
        <v>85</v>
      </c>
      <c r="F8" s="35"/>
      <c r="G8" s="35"/>
      <c r="H8" s="35"/>
      <c r="I8" s="35"/>
      <c r="J8" s="35"/>
      <c r="K8" s="35"/>
      <c r="L8" s="35"/>
      <c r="M8" s="35"/>
      <c r="N8" s="35"/>
      <c r="O8" s="35">
        <v>85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55"/>
      <c r="AP8" s="55"/>
      <c r="AQ8" s="55"/>
      <c r="AR8" s="55"/>
      <c r="AS8" s="55"/>
      <c r="AT8" s="55"/>
      <c r="AU8" s="55"/>
      <c r="AV8" s="55"/>
      <c r="AW8" s="55">
        <v>0</v>
      </c>
      <c r="AX8" s="55">
        <v>0</v>
      </c>
      <c r="AY8" s="55">
        <v>0</v>
      </c>
      <c r="AZ8" s="55">
        <v>0</v>
      </c>
      <c r="BA8" s="55"/>
      <c r="BB8" s="69">
        <f t="shared" si="0"/>
        <v>85</v>
      </c>
      <c r="BC8" s="54">
        <f t="shared" si="1"/>
        <v>85</v>
      </c>
      <c r="BD8" s="69">
        <f t="shared" si="2"/>
        <v>0</v>
      </c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>
        <f t="shared" si="3"/>
        <v>1</v>
      </c>
      <c r="BZ8" s="57"/>
      <c r="CA8" s="56"/>
      <c r="CB8" s="57" t="s">
        <v>65</v>
      </c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8"/>
      <c r="CP8" s="58"/>
      <c r="CQ8" s="72"/>
    </row>
    <row r="9" spans="1:95" ht="12.75" hidden="1">
      <c r="A9" s="60"/>
      <c r="B9" s="59" t="s">
        <v>101</v>
      </c>
      <c r="C9" s="55">
        <v>34</v>
      </c>
      <c r="D9" s="55">
        <v>160</v>
      </c>
      <c r="E9" s="55">
        <v>72</v>
      </c>
      <c r="F9" s="35">
        <v>72</v>
      </c>
      <c r="G9" s="35">
        <v>72</v>
      </c>
      <c r="H9" s="35">
        <v>72</v>
      </c>
      <c r="I9" s="35">
        <v>72</v>
      </c>
      <c r="J9" s="35">
        <v>72</v>
      </c>
      <c r="K9" s="35">
        <v>72</v>
      </c>
      <c r="L9" s="35">
        <v>72</v>
      </c>
      <c r="M9" s="35">
        <v>72</v>
      </c>
      <c r="N9" s="35">
        <v>72</v>
      </c>
      <c r="O9" s="35">
        <v>72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55"/>
      <c r="AP9" s="55"/>
      <c r="AQ9" s="55"/>
      <c r="AR9" s="55"/>
      <c r="AS9" s="55"/>
      <c r="AT9" s="55"/>
      <c r="AU9" s="55"/>
      <c r="AV9" s="55"/>
      <c r="AW9" s="55">
        <v>0</v>
      </c>
      <c r="AX9" s="55">
        <v>0</v>
      </c>
      <c r="AY9" s="55">
        <v>0</v>
      </c>
      <c r="AZ9" s="55">
        <v>0</v>
      </c>
      <c r="BA9" s="55">
        <v>60</v>
      </c>
      <c r="BB9" s="69">
        <f t="shared" si="0"/>
        <v>12</v>
      </c>
      <c r="BC9" s="54">
        <f t="shared" si="1"/>
        <v>72</v>
      </c>
      <c r="BD9" s="69">
        <f t="shared" si="2"/>
        <v>-60</v>
      </c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1">
        <f t="shared" si="3"/>
        <v>6</v>
      </c>
      <c r="BZ9" s="57"/>
      <c r="CA9" s="56"/>
      <c r="CB9" s="57" t="s">
        <v>102</v>
      </c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8" t="s">
        <v>103</v>
      </c>
      <c r="CP9" s="58" t="s">
        <v>104</v>
      </c>
      <c r="CQ9" s="72" t="s">
        <v>53</v>
      </c>
    </row>
    <row r="10" spans="1:95" ht="12.75" hidden="1">
      <c r="A10" s="60"/>
      <c r="B10" s="59" t="s">
        <v>130</v>
      </c>
      <c r="C10" s="55">
        <v>41</v>
      </c>
      <c r="D10" s="55">
        <v>160</v>
      </c>
      <c r="E10" s="55">
        <v>69.5</v>
      </c>
      <c r="F10" s="35">
        <v>70.5</v>
      </c>
      <c r="G10" s="35">
        <v>70.5</v>
      </c>
      <c r="H10" s="35">
        <v>70.5</v>
      </c>
      <c r="I10" s="35">
        <v>70.5</v>
      </c>
      <c r="J10" s="35">
        <v>70.5</v>
      </c>
      <c r="K10" s="35">
        <v>70.5</v>
      </c>
      <c r="L10" s="35">
        <v>70.5</v>
      </c>
      <c r="M10" s="35">
        <v>70.5</v>
      </c>
      <c r="N10" s="35">
        <v>70.5</v>
      </c>
      <c r="O10" s="35">
        <v>70.5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5"/>
      <c r="AP10" s="55"/>
      <c r="AQ10" s="55"/>
      <c r="AR10" s="55"/>
      <c r="AS10" s="55"/>
      <c r="AT10" s="55"/>
      <c r="AU10" s="55"/>
      <c r="AV10" s="55"/>
      <c r="AW10" s="55">
        <v>0</v>
      </c>
      <c r="AX10" s="55">
        <v>0</v>
      </c>
      <c r="AY10" s="55">
        <v>0</v>
      </c>
      <c r="AZ10" s="55">
        <v>0</v>
      </c>
      <c r="BA10" s="55">
        <v>60</v>
      </c>
      <c r="BB10" s="69">
        <f t="shared" si="0"/>
        <v>9.5</v>
      </c>
      <c r="BC10" s="54">
        <f t="shared" si="1"/>
        <v>69.5</v>
      </c>
      <c r="BD10" s="69">
        <f t="shared" si="2"/>
        <v>-60</v>
      </c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1">
        <f t="shared" si="3"/>
        <v>7.315789473684211</v>
      </c>
      <c r="BZ10" s="57">
        <f>E10</f>
        <v>69.5</v>
      </c>
      <c r="CA10" s="56"/>
      <c r="CB10" s="57" t="s">
        <v>131</v>
      </c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8" t="s">
        <v>128</v>
      </c>
      <c r="CP10" s="58" t="s">
        <v>132</v>
      </c>
      <c r="CQ10" s="72" t="s">
        <v>53</v>
      </c>
    </row>
    <row r="11" spans="1:95" ht="12.75">
      <c r="A11" s="60">
        <v>4</v>
      </c>
      <c r="B11" s="59" t="s">
        <v>308</v>
      </c>
      <c r="C11" s="55">
        <v>27</v>
      </c>
      <c r="D11" s="55">
        <v>165</v>
      </c>
      <c r="E11" s="55">
        <v>82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v>81.2</v>
      </c>
      <c r="AB11" s="35">
        <v>81</v>
      </c>
      <c r="AC11" s="35">
        <v>80</v>
      </c>
      <c r="AD11" s="35">
        <v>80</v>
      </c>
      <c r="AE11" s="35">
        <v>79</v>
      </c>
      <c r="AF11" s="35">
        <v>79</v>
      </c>
      <c r="AG11" s="35">
        <v>79</v>
      </c>
      <c r="AH11" s="35"/>
      <c r="AI11" s="35">
        <v>79</v>
      </c>
      <c r="AJ11" s="35"/>
      <c r="AK11" s="35"/>
      <c r="AL11" s="35">
        <v>79</v>
      </c>
      <c r="AM11" s="35">
        <v>79</v>
      </c>
      <c r="AN11" s="35">
        <v>79</v>
      </c>
      <c r="AO11" s="55">
        <v>78</v>
      </c>
      <c r="AP11" s="55">
        <v>77</v>
      </c>
      <c r="AQ11" s="55">
        <v>77</v>
      </c>
      <c r="AR11" s="74">
        <v>77</v>
      </c>
      <c r="AS11" s="55">
        <v>77</v>
      </c>
      <c r="AT11" s="55">
        <v>77</v>
      </c>
      <c r="AU11" s="74">
        <v>77</v>
      </c>
      <c r="AV11" s="74">
        <v>77</v>
      </c>
      <c r="AW11" s="74">
        <v>75.5</v>
      </c>
      <c r="AX11" s="55">
        <v>75.5</v>
      </c>
      <c r="AY11" s="55">
        <v>75.5</v>
      </c>
      <c r="AZ11" s="55">
        <v>75.5</v>
      </c>
      <c r="BA11" s="55">
        <v>60</v>
      </c>
      <c r="BB11" s="69">
        <f t="shared" si="0"/>
        <v>22</v>
      </c>
      <c r="BC11" s="54">
        <f t="shared" si="1"/>
        <v>6.5</v>
      </c>
      <c r="BD11" s="69">
        <f t="shared" si="2"/>
        <v>15.5</v>
      </c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1">
        <f t="shared" si="3"/>
        <v>0.29545454545454547</v>
      </c>
      <c r="BZ11" s="57"/>
      <c r="CA11" s="56"/>
      <c r="CB11" s="57" t="s">
        <v>317</v>
      </c>
      <c r="CC11" s="57" t="s">
        <v>384</v>
      </c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8" t="s">
        <v>91</v>
      </c>
      <c r="CP11" s="58" t="s">
        <v>318</v>
      </c>
      <c r="CQ11" s="72"/>
    </row>
    <row r="12" spans="1:95" ht="12.75">
      <c r="A12" s="60">
        <v>5</v>
      </c>
      <c r="B12" s="59" t="s">
        <v>98</v>
      </c>
      <c r="C12" s="55">
        <v>28</v>
      </c>
      <c r="D12" s="55">
        <v>153</v>
      </c>
      <c r="E12" s="55">
        <v>67.5</v>
      </c>
      <c r="F12" s="35">
        <v>67.5</v>
      </c>
      <c r="G12" s="35">
        <v>67.5</v>
      </c>
      <c r="H12" s="35">
        <v>67.5</v>
      </c>
      <c r="I12" s="35">
        <v>67.5</v>
      </c>
      <c r="J12" s="35">
        <v>67.5</v>
      </c>
      <c r="K12" s="35">
        <v>67.5</v>
      </c>
      <c r="L12" s="35">
        <v>67.5</v>
      </c>
      <c r="M12" s="35">
        <v>67.5</v>
      </c>
      <c r="N12" s="35">
        <v>67</v>
      </c>
      <c r="O12" s="35">
        <v>65</v>
      </c>
      <c r="P12" s="35">
        <v>65</v>
      </c>
      <c r="Q12" s="35">
        <v>66</v>
      </c>
      <c r="R12" s="35">
        <v>65</v>
      </c>
      <c r="S12" s="35">
        <v>65</v>
      </c>
      <c r="T12" s="35">
        <v>65</v>
      </c>
      <c r="U12" s="35">
        <v>64</v>
      </c>
      <c r="V12" s="35">
        <v>64</v>
      </c>
      <c r="W12" s="35">
        <v>64</v>
      </c>
      <c r="X12" s="35"/>
      <c r="Y12" s="35"/>
      <c r="Z12" s="35">
        <v>67</v>
      </c>
      <c r="AA12" s="35">
        <f>Z12+1</f>
        <v>68</v>
      </c>
      <c r="AB12" s="35">
        <v>69</v>
      </c>
      <c r="AC12" s="35">
        <v>69</v>
      </c>
      <c r="AD12" s="35">
        <v>69</v>
      </c>
      <c r="AE12" s="35">
        <f>AD12+1</f>
        <v>70</v>
      </c>
      <c r="AF12" s="35">
        <v>70</v>
      </c>
      <c r="AG12" s="35"/>
      <c r="AH12" s="35"/>
      <c r="AI12" s="35"/>
      <c r="AJ12" s="35"/>
      <c r="AK12" s="35"/>
      <c r="AL12" s="35">
        <v>70</v>
      </c>
      <c r="AM12" s="35">
        <v>70</v>
      </c>
      <c r="AN12" s="35">
        <v>68</v>
      </c>
      <c r="AO12" s="55">
        <v>68</v>
      </c>
      <c r="AP12" s="55">
        <v>68</v>
      </c>
      <c r="AQ12" s="55">
        <v>68</v>
      </c>
      <c r="AR12" s="55">
        <v>68</v>
      </c>
      <c r="AS12" s="55">
        <v>68</v>
      </c>
      <c r="AT12" s="55">
        <v>68</v>
      </c>
      <c r="AU12" s="55">
        <v>68</v>
      </c>
      <c r="AV12" s="55">
        <v>68</v>
      </c>
      <c r="AW12" s="55">
        <v>68</v>
      </c>
      <c r="AX12" s="55">
        <v>68</v>
      </c>
      <c r="AY12" s="55">
        <v>68</v>
      </c>
      <c r="AZ12" s="55">
        <v>68</v>
      </c>
      <c r="BA12" s="55">
        <v>55</v>
      </c>
      <c r="BB12" s="69">
        <f t="shared" si="0"/>
        <v>12.5</v>
      </c>
      <c r="BC12" s="54">
        <f t="shared" si="1"/>
        <v>-0.5</v>
      </c>
      <c r="BD12" s="69">
        <f t="shared" si="2"/>
        <v>13</v>
      </c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1">
        <f t="shared" si="3"/>
        <v>-0.04</v>
      </c>
      <c r="BZ12" s="57"/>
      <c r="CA12" s="56"/>
      <c r="CB12" s="57" t="s">
        <v>99</v>
      </c>
      <c r="CC12" s="57" t="s">
        <v>255</v>
      </c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8"/>
      <c r="CP12" s="58" t="s">
        <v>100</v>
      </c>
      <c r="CQ12" s="72">
        <v>40304</v>
      </c>
    </row>
    <row r="13" spans="1:95" ht="12.75">
      <c r="A13" s="60">
        <v>6</v>
      </c>
      <c r="B13" s="59" t="s">
        <v>49</v>
      </c>
      <c r="C13" s="55">
        <v>22</v>
      </c>
      <c r="D13" s="55">
        <v>170</v>
      </c>
      <c r="E13" s="55">
        <v>99.4</v>
      </c>
      <c r="F13" s="35">
        <v>95</v>
      </c>
      <c r="G13" s="35">
        <v>94.8</v>
      </c>
      <c r="H13" s="35">
        <v>94</v>
      </c>
      <c r="I13" s="35">
        <v>95</v>
      </c>
      <c r="J13" s="35">
        <v>93.4</v>
      </c>
      <c r="K13" s="35">
        <v>92.5</v>
      </c>
      <c r="L13" s="35">
        <v>91.8</v>
      </c>
      <c r="M13" s="35">
        <v>92</v>
      </c>
      <c r="N13" s="35">
        <v>92</v>
      </c>
      <c r="O13" s="35">
        <v>91</v>
      </c>
      <c r="P13" s="35">
        <v>91</v>
      </c>
      <c r="Q13" s="35">
        <v>90.3</v>
      </c>
      <c r="R13" s="35">
        <v>90.4</v>
      </c>
      <c r="S13" s="35">
        <v>89.7</v>
      </c>
      <c r="T13" s="35">
        <v>87.7</v>
      </c>
      <c r="U13" s="35">
        <v>85.5</v>
      </c>
      <c r="V13" s="35">
        <v>85.5</v>
      </c>
      <c r="W13" s="35">
        <v>85.5</v>
      </c>
      <c r="X13" s="35">
        <v>85.5</v>
      </c>
      <c r="Y13" s="35">
        <v>85.5</v>
      </c>
      <c r="Z13" s="35">
        <v>85.5</v>
      </c>
      <c r="AA13" s="35">
        <v>85</v>
      </c>
      <c r="AB13" s="35">
        <v>85</v>
      </c>
      <c r="AC13" s="35">
        <v>85</v>
      </c>
      <c r="AD13" s="35">
        <v>84.5</v>
      </c>
      <c r="AE13" s="35">
        <v>87.8</v>
      </c>
      <c r="AF13" s="35">
        <v>84</v>
      </c>
      <c r="AG13" s="35">
        <v>84</v>
      </c>
      <c r="AH13" s="35">
        <v>83.7</v>
      </c>
      <c r="AI13" s="35">
        <v>84</v>
      </c>
      <c r="AJ13" s="35">
        <v>83.8</v>
      </c>
      <c r="AK13" s="35">
        <v>83.6</v>
      </c>
      <c r="AL13" s="35">
        <v>83.5</v>
      </c>
      <c r="AM13" s="35"/>
      <c r="AN13" s="35"/>
      <c r="AO13" s="55">
        <v>83.5</v>
      </c>
      <c r="AP13" s="55">
        <v>83.5</v>
      </c>
      <c r="AQ13" s="55">
        <v>83.5</v>
      </c>
      <c r="AR13" s="55">
        <v>83.5</v>
      </c>
      <c r="AS13" s="55">
        <v>83.5</v>
      </c>
      <c r="AT13" s="55">
        <v>83.5</v>
      </c>
      <c r="AU13" s="55">
        <v>83.5</v>
      </c>
      <c r="AV13" s="55">
        <v>83.5</v>
      </c>
      <c r="AW13" s="55">
        <v>83.5</v>
      </c>
      <c r="AX13" s="55">
        <v>83.5</v>
      </c>
      <c r="AY13" s="55">
        <v>83.5</v>
      </c>
      <c r="AZ13" s="55">
        <v>83.5</v>
      </c>
      <c r="BA13" s="55">
        <v>70</v>
      </c>
      <c r="BB13" s="69">
        <f t="shared" si="0"/>
        <v>29.400000000000006</v>
      </c>
      <c r="BC13" s="54">
        <f t="shared" si="1"/>
        <v>15.900000000000006</v>
      </c>
      <c r="BD13" s="69">
        <f t="shared" si="2"/>
        <v>13.5</v>
      </c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1">
        <f t="shared" si="3"/>
        <v>0.5408163265306123</v>
      </c>
      <c r="BZ13" s="57">
        <f>E13</f>
        <v>99.4</v>
      </c>
      <c r="CA13" s="56">
        <f>AK13-AJ13</f>
        <v>-0.20000000000000284</v>
      </c>
      <c r="CB13" s="57" t="s">
        <v>50</v>
      </c>
      <c r="CC13" s="57" t="s">
        <v>300</v>
      </c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8" t="s">
        <v>51</v>
      </c>
      <c r="CP13" s="58" t="s">
        <v>52</v>
      </c>
      <c r="CQ13" s="72" t="s">
        <v>53</v>
      </c>
    </row>
    <row r="14" spans="1:95" ht="12.75">
      <c r="A14" s="60">
        <v>7</v>
      </c>
      <c r="B14" s="59" t="s">
        <v>312</v>
      </c>
      <c r="C14" s="55">
        <v>25</v>
      </c>
      <c r="D14" s="55">
        <v>165</v>
      </c>
      <c r="E14" s="55">
        <v>70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70</v>
      </c>
      <c r="AB14" s="35">
        <v>70</v>
      </c>
      <c r="AC14" s="35">
        <v>71</v>
      </c>
      <c r="AD14" s="35">
        <v>69</v>
      </c>
      <c r="AE14" s="35">
        <v>69</v>
      </c>
      <c r="AF14" s="35">
        <v>68.5</v>
      </c>
      <c r="AG14" s="35"/>
      <c r="AH14" s="35"/>
      <c r="AI14" s="35"/>
      <c r="AJ14" s="35"/>
      <c r="AK14" s="35"/>
      <c r="AL14" s="35"/>
      <c r="AM14" s="35"/>
      <c r="AN14" s="35"/>
      <c r="AO14" s="55">
        <v>68.5</v>
      </c>
      <c r="AP14" s="55">
        <v>68.5</v>
      </c>
      <c r="AQ14" s="55">
        <v>68.5</v>
      </c>
      <c r="AR14" s="55">
        <v>68.5</v>
      </c>
      <c r="AS14" s="55">
        <v>68.5</v>
      </c>
      <c r="AT14" s="55">
        <v>68.5</v>
      </c>
      <c r="AU14" s="55">
        <v>68.5</v>
      </c>
      <c r="AV14" s="55">
        <v>68.5</v>
      </c>
      <c r="AW14" s="55">
        <v>68.5</v>
      </c>
      <c r="AX14" s="55">
        <v>68.5</v>
      </c>
      <c r="AY14" s="55">
        <v>68.5</v>
      </c>
      <c r="AZ14" s="55">
        <v>68.5</v>
      </c>
      <c r="BA14" s="55">
        <v>57</v>
      </c>
      <c r="BB14" s="69">
        <f t="shared" si="0"/>
        <v>13</v>
      </c>
      <c r="BC14" s="54">
        <f t="shared" si="1"/>
        <v>1.5</v>
      </c>
      <c r="BD14" s="69">
        <f t="shared" si="2"/>
        <v>11.5</v>
      </c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1">
        <f t="shared" si="3"/>
        <v>0.11538461538461539</v>
      </c>
      <c r="BZ14" s="57"/>
      <c r="CA14" s="56"/>
      <c r="CB14" s="57" t="s">
        <v>322</v>
      </c>
      <c r="CC14" s="57" t="s">
        <v>333</v>
      </c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8" t="s">
        <v>313</v>
      </c>
      <c r="CP14" s="58" t="s">
        <v>314</v>
      </c>
      <c r="CQ14" s="72">
        <v>40415</v>
      </c>
    </row>
    <row r="15" spans="1:95" ht="12.75">
      <c r="A15" s="60"/>
      <c r="B15" s="59" t="s">
        <v>426</v>
      </c>
      <c r="C15" s="55">
        <v>27</v>
      </c>
      <c r="D15" s="55">
        <v>177</v>
      </c>
      <c r="E15" s="55">
        <v>96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55"/>
      <c r="AP15" s="55"/>
      <c r="AQ15" s="55"/>
      <c r="AR15" s="55"/>
      <c r="AS15" s="55"/>
      <c r="AT15" s="55"/>
      <c r="AU15" s="55"/>
      <c r="AV15" s="55">
        <v>96</v>
      </c>
      <c r="AW15" s="55">
        <v>96</v>
      </c>
      <c r="AX15" s="74">
        <v>96</v>
      </c>
      <c r="AY15" s="55">
        <v>96</v>
      </c>
      <c r="AZ15" s="74">
        <v>95.5</v>
      </c>
      <c r="BA15" s="55">
        <v>85</v>
      </c>
      <c r="BB15" s="69">
        <f t="shared" si="0"/>
        <v>11</v>
      </c>
      <c r="BC15" s="54">
        <f t="shared" si="1"/>
        <v>0.5</v>
      </c>
      <c r="BD15" s="69">
        <f t="shared" si="2"/>
        <v>10.5</v>
      </c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1">
        <f t="shared" si="3"/>
        <v>0.045454545454545456</v>
      </c>
      <c r="BZ15" s="57"/>
      <c r="CA15" s="56"/>
      <c r="CB15" s="57" t="s">
        <v>427</v>
      </c>
      <c r="CC15" s="57" t="s">
        <v>436</v>
      </c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8" t="s">
        <v>429</v>
      </c>
      <c r="CP15" s="58" t="s">
        <v>428</v>
      </c>
      <c r="CQ15" s="72">
        <v>40602</v>
      </c>
    </row>
    <row r="16" spans="1:95" ht="17.25">
      <c r="A16" s="78" t="s">
        <v>389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80"/>
    </row>
    <row r="17" spans="1:95" ht="12.75">
      <c r="A17" s="60">
        <v>10</v>
      </c>
      <c r="B17" s="59" t="s">
        <v>248</v>
      </c>
      <c r="C17" s="55">
        <v>21</v>
      </c>
      <c r="D17" s="55">
        <v>164</v>
      </c>
      <c r="E17" s="55">
        <v>62.1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v>62.1</v>
      </c>
      <c r="Q17" s="35">
        <v>61.1</v>
      </c>
      <c r="R17" s="35"/>
      <c r="S17" s="35">
        <v>60.4</v>
      </c>
      <c r="T17" s="35">
        <v>60.4</v>
      </c>
      <c r="U17" s="35">
        <v>60.4</v>
      </c>
      <c r="V17" s="35">
        <v>60.7</v>
      </c>
      <c r="W17" s="35">
        <v>60.7</v>
      </c>
      <c r="X17" s="35">
        <v>60.07</v>
      </c>
      <c r="Y17" s="35">
        <v>60.7</v>
      </c>
      <c r="Z17" s="35">
        <v>60.7</v>
      </c>
      <c r="AA17" s="35">
        <f>V17+1</f>
        <v>61.7</v>
      </c>
      <c r="AB17" s="35">
        <v>61.7</v>
      </c>
      <c r="AC17" s="35">
        <v>62.7</v>
      </c>
      <c r="AD17" s="35">
        <f>62.7+1</f>
        <v>63.7</v>
      </c>
      <c r="AE17" s="35">
        <f>63.7+1</f>
        <v>64.7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55">
        <v>64.7</v>
      </c>
      <c r="AP17" s="55">
        <v>64.7</v>
      </c>
      <c r="AQ17" s="55">
        <v>64.7</v>
      </c>
      <c r="AR17" s="55">
        <v>64.7</v>
      </c>
      <c r="AS17" s="55">
        <v>64.7</v>
      </c>
      <c r="AT17" s="55">
        <v>64.7</v>
      </c>
      <c r="AU17" s="55">
        <v>64.7</v>
      </c>
      <c r="AV17" s="55">
        <v>64.7</v>
      </c>
      <c r="AW17" s="55">
        <v>64.7</v>
      </c>
      <c r="AX17" s="55">
        <v>64.7</v>
      </c>
      <c r="AY17" s="55">
        <v>64.7</v>
      </c>
      <c r="AZ17" s="55">
        <v>64.7</v>
      </c>
      <c r="BA17" s="55">
        <v>55</v>
      </c>
      <c r="BB17" s="69">
        <f aca="true" t="shared" si="4" ref="BB17:BB40">E17-BA17</f>
        <v>7.100000000000001</v>
      </c>
      <c r="BC17" s="54">
        <f t="shared" si="1"/>
        <v>-2.6000000000000014</v>
      </c>
      <c r="BD17" s="69">
        <f aca="true" t="shared" si="5" ref="BD17:BD34">BB17-BC17</f>
        <v>9.700000000000003</v>
      </c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1">
        <f aca="true" t="shared" si="6" ref="BY17:BY34">BC17/BB17</f>
        <v>-0.36619718309859167</v>
      </c>
      <c r="BZ17" s="57"/>
      <c r="CA17" s="56"/>
      <c r="CB17" s="57" t="s">
        <v>286</v>
      </c>
      <c r="CC17" s="57" t="s">
        <v>275</v>
      </c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8" t="s">
        <v>249</v>
      </c>
      <c r="CP17" s="58" t="s">
        <v>250</v>
      </c>
      <c r="CQ17" s="72">
        <v>40337</v>
      </c>
    </row>
    <row r="18" spans="1:95" ht="12.75" hidden="1">
      <c r="A18" s="60"/>
      <c r="B18" s="59" t="s">
        <v>105</v>
      </c>
      <c r="C18" s="55"/>
      <c r="D18" s="55">
        <v>165</v>
      </c>
      <c r="E18" s="55">
        <v>86</v>
      </c>
      <c r="F18" s="35">
        <v>86</v>
      </c>
      <c r="G18" s="35">
        <v>86</v>
      </c>
      <c r="H18" s="35">
        <v>86</v>
      </c>
      <c r="I18" s="35">
        <v>86</v>
      </c>
      <c r="J18" s="35">
        <v>86</v>
      </c>
      <c r="K18" s="35">
        <v>86</v>
      </c>
      <c r="L18" s="35">
        <v>86</v>
      </c>
      <c r="M18" s="35">
        <v>86</v>
      </c>
      <c r="N18" s="35">
        <v>86</v>
      </c>
      <c r="O18" s="35">
        <v>86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>
        <v>76</v>
      </c>
      <c r="BB18" s="69">
        <f t="shared" si="4"/>
        <v>10</v>
      </c>
      <c r="BC18" s="54">
        <f t="shared" si="1"/>
        <v>86</v>
      </c>
      <c r="BD18" s="69">
        <f t="shared" si="5"/>
        <v>-76</v>
      </c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1">
        <f t="shared" si="6"/>
        <v>8.6</v>
      </c>
      <c r="BZ18" s="57"/>
      <c r="CA18" s="56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8"/>
      <c r="CP18" s="58"/>
      <c r="CQ18" s="72">
        <v>40310</v>
      </c>
    </row>
    <row r="19" spans="1:95" ht="12.75" hidden="1">
      <c r="A19" s="60"/>
      <c r="B19" s="59" t="s">
        <v>106</v>
      </c>
      <c r="C19" s="55">
        <v>22</v>
      </c>
      <c r="D19" s="55">
        <v>163</v>
      </c>
      <c r="E19" s="55">
        <v>64</v>
      </c>
      <c r="F19" s="35">
        <v>64</v>
      </c>
      <c r="G19" s="35">
        <v>64</v>
      </c>
      <c r="H19" s="35">
        <v>64</v>
      </c>
      <c r="I19" s="35">
        <v>64</v>
      </c>
      <c r="J19" s="35">
        <v>64</v>
      </c>
      <c r="K19" s="35">
        <v>64</v>
      </c>
      <c r="L19" s="35">
        <v>64</v>
      </c>
      <c r="M19" s="35">
        <v>64</v>
      </c>
      <c r="N19" s="35">
        <v>64</v>
      </c>
      <c r="O19" s="35">
        <v>64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>
        <v>54</v>
      </c>
      <c r="BB19" s="69">
        <f t="shared" si="4"/>
        <v>10</v>
      </c>
      <c r="BC19" s="54">
        <f t="shared" si="1"/>
        <v>64</v>
      </c>
      <c r="BD19" s="69">
        <f t="shared" si="5"/>
        <v>-54</v>
      </c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1">
        <f t="shared" si="6"/>
        <v>6.4</v>
      </c>
      <c r="BZ19" s="57"/>
      <c r="CA19" s="56"/>
      <c r="CB19" s="57" t="s">
        <v>107</v>
      </c>
      <c r="CC19" s="57" t="s">
        <v>107</v>
      </c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 t="s">
        <v>108</v>
      </c>
      <c r="CO19" s="58"/>
      <c r="CP19" s="58" t="s">
        <v>109</v>
      </c>
      <c r="CQ19" s="72">
        <v>40310</v>
      </c>
    </row>
    <row r="20" spans="1:95" ht="12.75">
      <c r="A20" s="60">
        <v>11</v>
      </c>
      <c r="B20" s="59" t="s">
        <v>279</v>
      </c>
      <c r="C20" s="55">
        <v>23</v>
      </c>
      <c r="D20" s="55">
        <v>165</v>
      </c>
      <c r="E20" s="55">
        <v>64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>
        <v>64</v>
      </c>
      <c r="V20" s="35">
        <v>64</v>
      </c>
      <c r="W20" s="35">
        <v>64</v>
      </c>
      <c r="X20" s="35">
        <v>62.6</v>
      </c>
      <c r="Y20" s="35">
        <v>62.6</v>
      </c>
      <c r="Z20" s="35">
        <v>62.6</v>
      </c>
      <c r="AA20" s="35">
        <f>X20+1</f>
        <v>63.6</v>
      </c>
      <c r="AB20" s="35">
        <v>63.6</v>
      </c>
      <c r="AC20" s="35">
        <v>64</v>
      </c>
      <c r="AD20" s="35">
        <f>64+1</f>
        <v>65</v>
      </c>
      <c r="AE20" s="35">
        <f>65+1</f>
        <v>66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55">
        <f aca="true" t="shared" si="7" ref="AO20:AV20">65+1</f>
        <v>66</v>
      </c>
      <c r="AP20" s="55">
        <f t="shared" si="7"/>
        <v>66</v>
      </c>
      <c r="AQ20" s="55">
        <f t="shared" si="7"/>
        <v>66</v>
      </c>
      <c r="AR20" s="55">
        <f t="shared" si="7"/>
        <v>66</v>
      </c>
      <c r="AS20" s="55">
        <f t="shared" si="7"/>
        <v>66</v>
      </c>
      <c r="AT20" s="55">
        <f t="shared" si="7"/>
        <v>66</v>
      </c>
      <c r="AU20" s="55">
        <f t="shared" si="7"/>
        <v>66</v>
      </c>
      <c r="AV20" s="55">
        <f t="shared" si="7"/>
        <v>66</v>
      </c>
      <c r="AW20" s="55">
        <v>66</v>
      </c>
      <c r="AX20" s="55">
        <v>66</v>
      </c>
      <c r="AY20" s="55">
        <v>66</v>
      </c>
      <c r="AZ20" s="55">
        <v>66</v>
      </c>
      <c r="BA20" s="55">
        <v>57</v>
      </c>
      <c r="BB20" s="69">
        <f t="shared" si="4"/>
        <v>7</v>
      </c>
      <c r="BC20" s="54">
        <f t="shared" si="1"/>
        <v>-2</v>
      </c>
      <c r="BD20" s="69">
        <f t="shared" si="5"/>
        <v>9</v>
      </c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1">
        <f t="shared" si="6"/>
        <v>-0.2857142857142857</v>
      </c>
      <c r="BZ20" s="57"/>
      <c r="CA20" s="56"/>
      <c r="CB20" s="57" t="s">
        <v>282</v>
      </c>
      <c r="CC20" s="57" t="s">
        <v>282</v>
      </c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8" t="s">
        <v>280</v>
      </c>
      <c r="CP20" s="58" t="s">
        <v>281</v>
      </c>
      <c r="CQ20" s="72">
        <v>40371</v>
      </c>
    </row>
    <row r="21" spans="1:95" ht="12.75" hidden="1">
      <c r="A21" s="60">
        <v>12</v>
      </c>
      <c r="B21" s="59" t="s">
        <v>289</v>
      </c>
      <c r="C21" s="55">
        <v>22</v>
      </c>
      <c r="D21" s="55">
        <v>158</v>
      </c>
      <c r="E21" s="55">
        <v>54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>
        <v>54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>
        <v>46</v>
      </c>
      <c r="BB21" s="69">
        <f t="shared" si="4"/>
        <v>8</v>
      </c>
      <c r="BC21" s="54">
        <f t="shared" si="1"/>
        <v>54</v>
      </c>
      <c r="BD21" s="69">
        <f t="shared" si="5"/>
        <v>-46</v>
      </c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1">
        <f t="shared" si="6"/>
        <v>6.75</v>
      </c>
      <c r="BZ21" s="57"/>
      <c r="CA21" s="56"/>
      <c r="CB21" s="57" t="s">
        <v>290</v>
      </c>
      <c r="CC21" s="57" t="s">
        <v>290</v>
      </c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8" t="s">
        <v>291</v>
      </c>
      <c r="CP21" s="58" t="s">
        <v>292</v>
      </c>
      <c r="CQ21" s="72">
        <v>40380</v>
      </c>
    </row>
    <row r="22" spans="1:95" ht="12.75" hidden="1">
      <c r="A22" s="60"/>
      <c r="B22" s="59" t="s">
        <v>293</v>
      </c>
      <c r="C22" s="55"/>
      <c r="D22" s="55">
        <v>171</v>
      </c>
      <c r="E22" s="55">
        <v>71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>
        <v>71</v>
      </c>
      <c r="W22" s="35">
        <v>70.5</v>
      </c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>
        <v>63</v>
      </c>
      <c r="BB22" s="69">
        <f t="shared" si="4"/>
        <v>8</v>
      </c>
      <c r="BC22" s="54">
        <f t="shared" si="1"/>
        <v>71</v>
      </c>
      <c r="BD22" s="69">
        <f t="shared" si="5"/>
        <v>-63</v>
      </c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1">
        <f t="shared" si="6"/>
        <v>8.875</v>
      </c>
      <c r="BZ22" s="57"/>
      <c r="CA22" s="56"/>
      <c r="CB22" s="57" t="s">
        <v>294</v>
      </c>
      <c r="CC22" s="57" t="s">
        <v>294</v>
      </c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8"/>
      <c r="CP22" s="58"/>
      <c r="CQ22" s="72"/>
    </row>
    <row r="23" spans="1:95" ht="12.75" hidden="1">
      <c r="A23" s="60"/>
      <c r="B23" s="59" t="s">
        <v>251</v>
      </c>
      <c r="C23" s="55">
        <v>24</v>
      </c>
      <c r="D23" s="55">
        <v>166</v>
      </c>
      <c r="E23" s="55">
        <v>79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79</v>
      </c>
      <c r="R23" s="35">
        <v>78</v>
      </c>
      <c r="S23" s="35">
        <v>78</v>
      </c>
      <c r="T23" s="35">
        <v>75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>
        <v>68</v>
      </c>
      <c r="BB23" s="69">
        <f t="shared" si="4"/>
        <v>11</v>
      </c>
      <c r="BC23" s="54">
        <f t="shared" si="1"/>
        <v>79</v>
      </c>
      <c r="BD23" s="69">
        <f t="shared" si="5"/>
        <v>-68</v>
      </c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1">
        <f t="shared" si="6"/>
        <v>7.181818181818182</v>
      </c>
      <c r="BZ23" s="57"/>
      <c r="CA23" s="56"/>
      <c r="CB23" s="57" t="s">
        <v>256</v>
      </c>
      <c r="CC23" s="57" t="s">
        <v>273</v>
      </c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 t="s">
        <v>257</v>
      </c>
      <c r="CO23" s="58" t="s">
        <v>252</v>
      </c>
      <c r="CP23" s="58" t="s">
        <v>253</v>
      </c>
      <c r="CQ23" s="72">
        <v>40345</v>
      </c>
    </row>
    <row r="24" spans="1:95" ht="12.75" hidden="1">
      <c r="A24" s="60">
        <v>13</v>
      </c>
      <c r="B24" s="59" t="s">
        <v>110</v>
      </c>
      <c r="C24" s="55">
        <v>22</v>
      </c>
      <c r="D24" s="55">
        <v>174</v>
      </c>
      <c r="E24" s="55">
        <v>62</v>
      </c>
      <c r="F24" s="35">
        <v>62</v>
      </c>
      <c r="G24" s="35">
        <v>62</v>
      </c>
      <c r="H24" s="35">
        <v>62</v>
      </c>
      <c r="I24" s="35">
        <v>62</v>
      </c>
      <c r="J24" s="35">
        <v>62</v>
      </c>
      <c r="K24" s="35">
        <v>62</v>
      </c>
      <c r="L24" s="35">
        <v>62</v>
      </c>
      <c r="M24" s="35">
        <v>62</v>
      </c>
      <c r="N24" s="35">
        <v>62</v>
      </c>
      <c r="O24" s="35">
        <v>62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>
        <v>53</v>
      </c>
      <c r="BB24" s="69">
        <f t="shared" si="4"/>
        <v>9</v>
      </c>
      <c r="BC24" s="54">
        <f t="shared" si="1"/>
        <v>62</v>
      </c>
      <c r="BD24" s="69">
        <f t="shared" si="5"/>
        <v>-53</v>
      </c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1">
        <f t="shared" si="6"/>
        <v>6.888888888888889</v>
      </c>
      <c r="BZ24" s="57"/>
      <c r="CA24" s="56"/>
      <c r="CB24" s="57" t="s">
        <v>111</v>
      </c>
      <c r="CC24" s="57" t="s">
        <v>111</v>
      </c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8"/>
      <c r="CP24" s="58"/>
      <c r="CQ24" s="72">
        <v>40307</v>
      </c>
    </row>
    <row r="25" spans="1:95" ht="12.75" hidden="1">
      <c r="A25" s="60">
        <v>14</v>
      </c>
      <c r="B25" s="59" t="s">
        <v>112</v>
      </c>
      <c r="C25" s="55">
        <v>27</v>
      </c>
      <c r="D25" s="55">
        <v>168</v>
      </c>
      <c r="E25" s="55">
        <v>65.1</v>
      </c>
      <c r="F25" s="35"/>
      <c r="G25" s="35"/>
      <c r="H25" s="35"/>
      <c r="I25" s="35"/>
      <c r="J25" s="35"/>
      <c r="K25" s="35"/>
      <c r="L25" s="35"/>
      <c r="M25" s="35"/>
      <c r="N25" s="35">
        <v>65</v>
      </c>
      <c r="O25" s="35">
        <v>65.1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>
        <v>57</v>
      </c>
      <c r="BB25" s="69">
        <f t="shared" si="4"/>
        <v>8.099999999999994</v>
      </c>
      <c r="BC25" s="54">
        <f t="shared" si="1"/>
        <v>65.1</v>
      </c>
      <c r="BD25" s="69">
        <f t="shared" si="5"/>
        <v>-57</v>
      </c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1">
        <f t="shared" si="6"/>
        <v>8.037037037037042</v>
      </c>
      <c r="BZ25" s="57"/>
      <c r="CA25" s="56"/>
      <c r="CB25" s="57" t="s">
        <v>113</v>
      </c>
      <c r="CC25" s="57" t="s">
        <v>113</v>
      </c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8" t="s">
        <v>114</v>
      </c>
      <c r="CP25" s="58" t="s">
        <v>115</v>
      </c>
      <c r="CQ25" s="72">
        <v>40330</v>
      </c>
    </row>
    <row r="26" spans="1:95" ht="12.75" hidden="1">
      <c r="A26" s="60"/>
      <c r="B26" s="59" t="s">
        <v>235</v>
      </c>
      <c r="C26" s="55">
        <v>29</v>
      </c>
      <c r="D26" s="55">
        <v>155</v>
      </c>
      <c r="E26" s="55">
        <v>52</v>
      </c>
      <c r="F26" s="35">
        <v>52</v>
      </c>
      <c r="G26" s="35">
        <v>53.5</v>
      </c>
      <c r="H26" s="35">
        <v>53.5</v>
      </c>
      <c r="I26" s="35">
        <v>53.5</v>
      </c>
      <c r="J26" s="35">
        <v>53.5</v>
      </c>
      <c r="K26" s="35">
        <v>53.5</v>
      </c>
      <c r="L26" s="35">
        <v>53.5</v>
      </c>
      <c r="M26" s="35">
        <v>53.5</v>
      </c>
      <c r="N26" s="35">
        <v>53.5</v>
      </c>
      <c r="O26" s="35">
        <v>53.5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>
        <v>46</v>
      </c>
      <c r="BB26" s="69">
        <f t="shared" si="4"/>
        <v>6</v>
      </c>
      <c r="BC26" s="54">
        <f t="shared" si="1"/>
        <v>52</v>
      </c>
      <c r="BD26" s="69">
        <f t="shared" si="5"/>
        <v>-46</v>
      </c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1">
        <f t="shared" si="6"/>
        <v>8.666666666666666</v>
      </c>
      <c r="BZ26" s="57">
        <f>E26</f>
        <v>52</v>
      </c>
      <c r="CA26" s="56"/>
      <c r="CB26" s="57" t="s">
        <v>236</v>
      </c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8" t="s">
        <v>237</v>
      </c>
      <c r="CP26" s="58" t="s">
        <v>238</v>
      </c>
      <c r="CQ26" s="72" t="s">
        <v>53</v>
      </c>
    </row>
    <row r="27" spans="1:95" ht="12.75" hidden="1">
      <c r="A27" s="60"/>
      <c r="B27" s="59" t="s">
        <v>116</v>
      </c>
      <c r="C27" s="55"/>
      <c r="D27" s="55">
        <v>167</v>
      </c>
      <c r="E27" s="55">
        <v>56</v>
      </c>
      <c r="F27" s="35">
        <v>56</v>
      </c>
      <c r="G27" s="35">
        <v>56</v>
      </c>
      <c r="H27" s="35">
        <v>56</v>
      </c>
      <c r="I27" s="35">
        <v>56</v>
      </c>
      <c r="J27" s="35">
        <v>56</v>
      </c>
      <c r="K27" s="35">
        <v>56</v>
      </c>
      <c r="L27" s="35">
        <v>56</v>
      </c>
      <c r="M27" s="35">
        <v>56</v>
      </c>
      <c r="N27" s="35">
        <v>56</v>
      </c>
      <c r="O27" s="35">
        <v>56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>
        <v>48</v>
      </c>
      <c r="BB27" s="69">
        <f t="shared" si="4"/>
        <v>8</v>
      </c>
      <c r="BC27" s="54">
        <f t="shared" si="1"/>
        <v>56</v>
      </c>
      <c r="BD27" s="69">
        <f t="shared" si="5"/>
        <v>-48</v>
      </c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1">
        <f t="shared" si="6"/>
        <v>7</v>
      </c>
      <c r="BZ27" s="57"/>
      <c r="CA27" s="56"/>
      <c r="CB27" s="57" t="s">
        <v>117</v>
      </c>
      <c r="CC27" s="57" t="s">
        <v>117</v>
      </c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8"/>
      <c r="CP27" s="58" t="s">
        <v>118</v>
      </c>
      <c r="CQ27" s="72">
        <v>40302</v>
      </c>
    </row>
    <row r="28" spans="1:95" ht="12.75" hidden="1">
      <c r="A28" s="60">
        <v>15</v>
      </c>
      <c r="B28" s="59" t="s">
        <v>119</v>
      </c>
      <c r="C28" s="55">
        <v>27</v>
      </c>
      <c r="D28" s="55">
        <v>162</v>
      </c>
      <c r="E28" s="55">
        <v>63</v>
      </c>
      <c r="F28" s="35"/>
      <c r="G28" s="35"/>
      <c r="H28" s="35"/>
      <c r="I28" s="35"/>
      <c r="J28" s="35"/>
      <c r="K28" s="35"/>
      <c r="L28" s="35"/>
      <c r="M28" s="35"/>
      <c r="N28" s="35">
        <v>63</v>
      </c>
      <c r="O28" s="35">
        <v>63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>
        <v>55</v>
      </c>
      <c r="BB28" s="69">
        <f t="shared" si="4"/>
        <v>8</v>
      </c>
      <c r="BC28" s="54">
        <f t="shared" si="1"/>
        <v>63</v>
      </c>
      <c r="BD28" s="69">
        <f t="shared" si="5"/>
        <v>-55</v>
      </c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1">
        <f t="shared" si="6"/>
        <v>7.875</v>
      </c>
      <c r="BZ28" s="57"/>
      <c r="CA28" s="56"/>
      <c r="CB28" s="57" t="s">
        <v>120</v>
      </c>
      <c r="CC28" s="57" t="s">
        <v>120</v>
      </c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8" t="s">
        <v>121</v>
      </c>
      <c r="CP28" s="58" t="s">
        <v>122</v>
      </c>
      <c r="CQ28" s="72">
        <v>40318</v>
      </c>
    </row>
    <row r="29" spans="1:95" ht="12.75" hidden="1">
      <c r="A29" s="60">
        <v>16</v>
      </c>
      <c r="B29" s="59" t="s">
        <v>225</v>
      </c>
      <c r="C29" s="55">
        <v>21</v>
      </c>
      <c r="D29" s="55">
        <v>182</v>
      </c>
      <c r="E29" s="55">
        <v>66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>
        <v>66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>
        <v>58</v>
      </c>
      <c r="BB29" s="69">
        <f t="shared" si="4"/>
        <v>8</v>
      </c>
      <c r="BC29" s="54">
        <f t="shared" si="1"/>
        <v>66</v>
      </c>
      <c r="BD29" s="69">
        <f t="shared" si="5"/>
        <v>-58</v>
      </c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1">
        <f t="shared" si="6"/>
        <v>8.25</v>
      </c>
      <c r="BZ29" s="57"/>
      <c r="CA29" s="56"/>
      <c r="CB29" s="57" t="s">
        <v>226</v>
      </c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8"/>
      <c r="CP29" s="58"/>
      <c r="CQ29" s="72"/>
    </row>
    <row r="30" spans="1:95" ht="12.75" hidden="1">
      <c r="A30" s="60"/>
      <c r="B30" s="59" t="s">
        <v>123</v>
      </c>
      <c r="C30" s="55"/>
      <c r="D30" s="55"/>
      <c r="E30" s="55">
        <v>67.7</v>
      </c>
      <c r="F30" s="35">
        <v>67.7</v>
      </c>
      <c r="G30" s="35">
        <v>67.7</v>
      </c>
      <c r="H30" s="35">
        <v>67.7</v>
      </c>
      <c r="I30" s="35">
        <v>67.7</v>
      </c>
      <c r="J30" s="35">
        <v>67.7</v>
      </c>
      <c r="K30" s="35">
        <v>67.7</v>
      </c>
      <c r="L30" s="35">
        <v>67.7</v>
      </c>
      <c r="M30" s="35">
        <v>67.7</v>
      </c>
      <c r="N30" s="35">
        <v>67.7</v>
      </c>
      <c r="O30" s="35">
        <v>67.7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>
        <v>60</v>
      </c>
      <c r="BB30" s="69">
        <f t="shared" si="4"/>
        <v>7.700000000000003</v>
      </c>
      <c r="BC30" s="54">
        <f t="shared" si="1"/>
        <v>67.7</v>
      </c>
      <c r="BD30" s="69">
        <f t="shared" si="5"/>
        <v>-60</v>
      </c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1">
        <f t="shared" si="6"/>
        <v>8.792207792207789</v>
      </c>
      <c r="BZ30" s="57"/>
      <c r="CA30" s="56"/>
      <c r="CB30" s="57" t="s">
        <v>124</v>
      </c>
      <c r="CC30" s="57" t="s">
        <v>124</v>
      </c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8"/>
      <c r="CP30" s="58" t="s">
        <v>125</v>
      </c>
      <c r="CQ30" s="72" t="s">
        <v>53</v>
      </c>
    </row>
    <row r="31" spans="1:95" ht="12.75">
      <c r="A31" s="60">
        <v>12</v>
      </c>
      <c r="B31" s="59" t="s">
        <v>227</v>
      </c>
      <c r="C31" s="55">
        <v>36</v>
      </c>
      <c r="D31" s="55">
        <v>163</v>
      </c>
      <c r="E31" s="55">
        <v>65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>
        <v>65</v>
      </c>
      <c r="R31" s="35">
        <v>63</v>
      </c>
      <c r="S31" s="35">
        <v>63</v>
      </c>
      <c r="T31" s="35">
        <v>63</v>
      </c>
      <c r="U31" s="35">
        <v>61.5</v>
      </c>
      <c r="V31" s="35">
        <v>62.5</v>
      </c>
      <c r="W31" s="35">
        <v>62.5</v>
      </c>
      <c r="X31" s="35">
        <v>62.5</v>
      </c>
      <c r="Y31" s="35">
        <v>62.5</v>
      </c>
      <c r="Z31" s="35">
        <v>62.5</v>
      </c>
      <c r="AA31" s="35">
        <f>V31+1</f>
        <v>63.5</v>
      </c>
      <c r="AB31" s="35">
        <v>63.5</v>
      </c>
      <c r="AC31" s="35">
        <v>64.5</v>
      </c>
      <c r="AD31" s="35">
        <f>AC31+1</f>
        <v>65.5</v>
      </c>
      <c r="AE31" s="35">
        <f>AD31+1</f>
        <v>66.5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55">
        <v>66.5</v>
      </c>
      <c r="AP31" s="55">
        <v>66.5</v>
      </c>
      <c r="AQ31" s="55">
        <v>66.5</v>
      </c>
      <c r="AR31" s="55">
        <v>66.5</v>
      </c>
      <c r="AS31" s="55">
        <v>66.5</v>
      </c>
      <c r="AT31" s="55">
        <v>66.5</v>
      </c>
      <c r="AU31" s="55">
        <v>66.5</v>
      </c>
      <c r="AV31" s="55">
        <v>66.5</v>
      </c>
      <c r="AW31" s="55">
        <v>66.5</v>
      </c>
      <c r="AX31" s="55">
        <v>66.5</v>
      </c>
      <c r="AY31" s="55">
        <v>66.5</v>
      </c>
      <c r="AZ31" s="55">
        <v>66.5</v>
      </c>
      <c r="BA31" s="55">
        <v>58</v>
      </c>
      <c r="BB31" s="69">
        <f t="shared" si="4"/>
        <v>7</v>
      </c>
      <c r="BC31" s="54">
        <f t="shared" si="1"/>
        <v>-1.5</v>
      </c>
      <c r="BD31" s="69">
        <f t="shared" si="5"/>
        <v>8.5</v>
      </c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1">
        <f t="shared" si="6"/>
        <v>-0.21428571428571427</v>
      </c>
      <c r="BZ31" s="57"/>
      <c r="CA31" s="56"/>
      <c r="CB31" s="57" t="s">
        <v>287</v>
      </c>
      <c r="CC31" s="57" t="s">
        <v>284</v>
      </c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8" t="s">
        <v>269</v>
      </c>
      <c r="CP31" s="58"/>
      <c r="CQ31" s="72"/>
    </row>
    <row r="32" spans="1:95" ht="12.75">
      <c r="A32" s="60">
        <v>13</v>
      </c>
      <c r="B32" s="59" t="s">
        <v>271</v>
      </c>
      <c r="C32" s="55">
        <v>27</v>
      </c>
      <c r="D32" s="55">
        <v>160</v>
      </c>
      <c r="E32" s="55">
        <v>55</v>
      </c>
      <c r="F32" s="35"/>
      <c r="G32" s="35"/>
      <c r="H32" s="35"/>
      <c r="I32" s="35"/>
      <c r="J32" s="35"/>
      <c r="K32" s="35"/>
      <c r="L32" s="35"/>
      <c r="M32" s="35"/>
      <c r="N32" s="35">
        <v>55</v>
      </c>
      <c r="O32" s="35">
        <v>55</v>
      </c>
      <c r="P32" s="35">
        <v>55</v>
      </c>
      <c r="Q32" s="35"/>
      <c r="R32" s="35"/>
      <c r="S32" s="35">
        <v>54.3</v>
      </c>
      <c r="T32" s="35">
        <v>53.7</v>
      </c>
      <c r="U32" s="35">
        <v>53.7</v>
      </c>
      <c r="V32" s="35">
        <v>54</v>
      </c>
      <c r="W32" s="35">
        <v>54</v>
      </c>
      <c r="X32" s="35">
        <v>54</v>
      </c>
      <c r="Y32" s="35">
        <v>54</v>
      </c>
      <c r="Z32" s="35">
        <v>54</v>
      </c>
      <c r="AA32" s="35">
        <f>W32+1</f>
        <v>55</v>
      </c>
      <c r="AB32" s="35">
        <v>55</v>
      </c>
      <c r="AC32" s="35">
        <v>56</v>
      </c>
      <c r="AD32" s="35">
        <f>AC32+1</f>
        <v>57</v>
      </c>
      <c r="AE32" s="35">
        <f>AD32+1</f>
        <v>58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55">
        <v>58</v>
      </c>
      <c r="AP32" s="55">
        <v>58</v>
      </c>
      <c r="AQ32" s="55">
        <v>58</v>
      </c>
      <c r="AR32" s="55">
        <v>58</v>
      </c>
      <c r="AS32" s="55">
        <v>58</v>
      </c>
      <c r="AT32" s="55">
        <v>58</v>
      </c>
      <c r="AU32" s="55">
        <v>58</v>
      </c>
      <c r="AV32" s="55">
        <v>58</v>
      </c>
      <c r="AW32" s="55">
        <v>58</v>
      </c>
      <c r="AX32" s="55">
        <v>58</v>
      </c>
      <c r="AY32" s="55">
        <v>58</v>
      </c>
      <c r="AZ32" s="55">
        <v>58</v>
      </c>
      <c r="BA32" s="55">
        <v>50</v>
      </c>
      <c r="BB32" s="69">
        <f t="shared" si="4"/>
        <v>5</v>
      </c>
      <c r="BC32" s="54">
        <f t="shared" si="1"/>
        <v>-3</v>
      </c>
      <c r="BD32" s="69">
        <f t="shared" si="5"/>
        <v>8</v>
      </c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1">
        <f t="shared" si="6"/>
        <v>-0.6</v>
      </c>
      <c r="BZ32" s="57"/>
      <c r="CA32" s="56"/>
      <c r="CB32" s="57" t="s">
        <v>155</v>
      </c>
      <c r="CC32" s="57" t="s">
        <v>295</v>
      </c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8" t="s">
        <v>203</v>
      </c>
      <c r="CP32" s="58" t="s">
        <v>204</v>
      </c>
      <c r="CQ32" s="72">
        <v>40319</v>
      </c>
    </row>
    <row r="33" spans="1:95" ht="12.75">
      <c r="A33" s="60">
        <v>14</v>
      </c>
      <c r="B33" s="59" t="s">
        <v>133</v>
      </c>
      <c r="C33" s="55">
        <v>23</v>
      </c>
      <c r="D33" s="55">
        <v>175</v>
      </c>
      <c r="E33" s="55">
        <v>68</v>
      </c>
      <c r="F33" s="35">
        <v>63</v>
      </c>
      <c r="G33" s="35">
        <v>62.8</v>
      </c>
      <c r="H33" s="35">
        <v>62.5</v>
      </c>
      <c r="I33" s="35">
        <v>62.5</v>
      </c>
      <c r="J33" s="35">
        <v>61</v>
      </c>
      <c r="K33" s="35">
        <v>62.2</v>
      </c>
      <c r="L33" s="35">
        <v>62.2</v>
      </c>
      <c r="M33" s="35">
        <v>61</v>
      </c>
      <c r="N33" s="35">
        <v>61</v>
      </c>
      <c r="O33" s="35">
        <v>59.2</v>
      </c>
      <c r="P33" s="35">
        <v>58.2</v>
      </c>
      <c r="Q33" s="35">
        <v>59.7</v>
      </c>
      <c r="R33" s="35">
        <v>57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>
        <v>68</v>
      </c>
      <c r="AG33" s="35"/>
      <c r="AH33" s="35"/>
      <c r="AI33" s="35"/>
      <c r="AJ33" s="35"/>
      <c r="AK33" s="35"/>
      <c r="AL33" s="35"/>
      <c r="AM33" s="35"/>
      <c r="AN33" s="35"/>
      <c r="AO33" s="55">
        <v>68</v>
      </c>
      <c r="AP33" s="55">
        <v>68</v>
      </c>
      <c r="AQ33" s="55">
        <v>68</v>
      </c>
      <c r="AR33" s="55">
        <v>68</v>
      </c>
      <c r="AS33" s="55">
        <v>68</v>
      </c>
      <c r="AT33" s="55">
        <v>68</v>
      </c>
      <c r="AU33" s="55">
        <v>68</v>
      </c>
      <c r="AV33" s="55">
        <v>68</v>
      </c>
      <c r="AW33" s="55">
        <v>68</v>
      </c>
      <c r="AX33" s="55">
        <v>68</v>
      </c>
      <c r="AY33" s="55">
        <v>68</v>
      </c>
      <c r="AZ33" s="55">
        <v>68</v>
      </c>
      <c r="BA33" s="55">
        <v>60</v>
      </c>
      <c r="BB33" s="69">
        <f t="shared" si="4"/>
        <v>8</v>
      </c>
      <c r="BC33" s="54">
        <f t="shared" si="1"/>
        <v>0</v>
      </c>
      <c r="BD33" s="69">
        <f t="shared" si="5"/>
        <v>8</v>
      </c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1">
        <f t="shared" si="6"/>
        <v>0</v>
      </c>
      <c r="BZ33" s="57">
        <f>E33</f>
        <v>68</v>
      </c>
      <c r="CA33" s="56"/>
      <c r="CB33" s="57" t="s">
        <v>134</v>
      </c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8"/>
      <c r="CP33" s="58"/>
      <c r="CQ33" s="72" t="s">
        <v>53</v>
      </c>
    </row>
    <row r="34" spans="1:95" ht="12.75">
      <c r="A34" s="60">
        <v>16</v>
      </c>
      <c r="B34" s="59" t="s">
        <v>126</v>
      </c>
      <c r="C34" s="55">
        <v>23</v>
      </c>
      <c r="D34" s="55">
        <v>164</v>
      </c>
      <c r="E34" s="55">
        <v>57</v>
      </c>
      <c r="F34" s="35"/>
      <c r="G34" s="35"/>
      <c r="H34" s="35"/>
      <c r="I34" s="35"/>
      <c r="J34" s="35"/>
      <c r="K34" s="35"/>
      <c r="L34" s="35"/>
      <c r="M34" s="35">
        <v>57</v>
      </c>
      <c r="N34" s="35">
        <v>57</v>
      </c>
      <c r="O34" s="35">
        <v>57</v>
      </c>
      <c r="P34" s="35">
        <v>56</v>
      </c>
      <c r="Q34" s="35">
        <v>55</v>
      </c>
      <c r="R34" s="35">
        <v>54</v>
      </c>
      <c r="S34" s="35">
        <v>55</v>
      </c>
      <c r="T34" s="35">
        <v>55</v>
      </c>
      <c r="U34" s="35">
        <v>55</v>
      </c>
      <c r="V34" s="35">
        <v>55</v>
      </c>
      <c r="W34" s="35">
        <v>55</v>
      </c>
      <c r="X34" s="35">
        <v>53</v>
      </c>
      <c r="Y34" s="35">
        <v>53</v>
      </c>
      <c r="Z34" s="35">
        <v>53</v>
      </c>
      <c r="AA34" s="35">
        <f>X34+1</f>
        <v>54</v>
      </c>
      <c r="AB34" s="35">
        <v>54</v>
      </c>
      <c r="AC34" s="35">
        <v>55</v>
      </c>
      <c r="AD34" s="35">
        <f>AC34+1</f>
        <v>56</v>
      </c>
      <c r="AE34" s="35">
        <f>AD34+1</f>
        <v>57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55">
        <v>57</v>
      </c>
      <c r="AP34" s="55">
        <v>57</v>
      </c>
      <c r="AQ34" s="55">
        <v>57</v>
      </c>
      <c r="AR34" s="55">
        <v>57</v>
      </c>
      <c r="AS34" s="55">
        <v>57</v>
      </c>
      <c r="AT34" s="55">
        <v>57</v>
      </c>
      <c r="AU34" s="55">
        <v>57</v>
      </c>
      <c r="AV34" s="55">
        <v>57</v>
      </c>
      <c r="AW34" s="55">
        <v>57</v>
      </c>
      <c r="AX34" s="55">
        <v>57</v>
      </c>
      <c r="AY34" s="55">
        <v>57</v>
      </c>
      <c r="AZ34" s="55">
        <v>57</v>
      </c>
      <c r="BA34" s="55">
        <v>50</v>
      </c>
      <c r="BB34" s="69">
        <f t="shared" si="4"/>
        <v>7</v>
      </c>
      <c r="BC34" s="54">
        <f t="shared" si="1"/>
        <v>0</v>
      </c>
      <c r="BD34" s="69">
        <f t="shared" si="5"/>
        <v>7</v>
      </c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1">
        <f t="shared" si="6"/>
        <v>0</v>
      </c>
      <c r="BZ34" s="57"/>
      <c r="CA34" s="56"/>
      <c r="CB34" s="57" t="s">
        <v>127</v>
      </c>
      <c r="CC34" s="57" t="s">
        <v>301</v>
      </c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8" t="s">
        <v>128</v>
      </c>
      <c r="CP34" s="58" t="s">
        <v>129</v>
      </c>
      <c r="CQ34" s="72">
        <v>40311</v>
      </c>
    </row>
    <row r="35" spans="1:95" ht="12.75">
      <c r="A35" s="60"/>
      <c r="B35" s="59" t="s">
        <v>404</v>
      </c>
      <c r="C35" s="55">
        <v>38</v>
      </c>
      <c r="D35" s="55">
        <v>168</v>
      </c>
      <c r="E35" s="55">
        <v>68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55">
        <v>68</v>
      </c>
      <c r="AP35" s="55">
        <v>68</v>
      </c>
      <c r="AQ35" s="55">
        <v>68</v>
      </c>
      <c r="AR35" s="55">
        <v>68</v>
      </c>
      <c r="AS35" s="74">
        <v>68</v>
      </c>
      <c r="AT35" s="74">
        <v>67.1</v>
      </c>
      <c r="AU35" s="74">
        <v>66.7</v>
      </c>
      <c r="AV35" s="55">
        <v>66.7</v>
      </c>
      <c r="AW35" s="55">
        <v>66.7</v>
      </c>
      <c r="AX35" s="55">
        <v>66.7</v>
      </c>
      <c r="AY35" s="55">
        <v>66.7</v>
      </c>
      <c r="AZ35" s="74">
        <v>65.2</v>
      </c>
      <c r="BA35" s="55">
        <v>58</v>
      </c>
      <c r="BB35" s="69">
        <f t="shared" si="4"/>
        <v>10</v>
      </c>
      <c r="BC35" s="54">
        <f t="shared" si="1"/>
        <v>2.799999999999997</v>
      </c>
      <c r="BD35" s="69">
        <f aca="true" t="shared" si="8" ref="BD35:BD40">BB35-BC35</f>
        <v>7.200000000000003</v>
      </c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1"/>
      <c r="BZ35" s="57"/>
      <c r="CA35" s="56"/>
      <c r="CB35" s="57" t="s">
        <v>405</v>
      </c>
      <c r="CC35" s="57" t="s">
        <v>434</v>
      </c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8" t="s">
        <v>313</v>
      </c>
      <c r="CP35" s="58" t="s">
        <v>406</v>
      </c>
      <c r="CQ35" s="72" t="s">
        <v>407</v>
      </c>
    </row>
    <row r="36" spans="1:95" ht="12.75">
      <c r="A36" s="60">
        <v>8</v>
      </c>
      <c r="B36" s="59" t="s">
        <v>89</v>
      </c>
      <c r="C36" s="55">
        <v>28</v>
      </c>
      <c r="D36" s="55">
        <v>172</v>
      </c>
      <c r="E36" s="55">
        <v>86</v>
      </c>
      <c r="F36" s="35">
        <v>86</v>
      </c>
      <c r="G36" s="35">
        <v>86</v>
      </c>
      <c r="H36" s="35">
        <v>84</v>
      </c>
      <c r="I36" s="35">
        <v>85</v>
      </c>
      <c r="J36" s="35">
        <v>85</v>
      </c>
      <c r="K36" s="35">
        <v>85</v>
      </c>
      <c r="L36" s="35">
        <v>85</v>
      </c>
      <c r="M36" s="35">
        <v>85</v>
      </c>
      <c r="N36" s="35">
        <v>85</v>
      </c>
      <c r="O36" s="35">
        <v>85</v>
      </c>
      <c r="P36" s="35">
        <v>85</v>
      </c>
      <c r="Q36" s="35">
        <v>85</v>
      </c>
      <c r="R36" s="35">
        <v>85</v>
      </c>
      <c r="S36" s="35">
        <v>85</v>
      </c>
      <c r="T36" s="35">
        <v>85</v>
      </c>
      <c r="U36" s="35">
        <v>84</v>
      </c>
      <c r="V36" s="35">
        <v>84</v>
      </c>
      <c r="W36" s="35">
        <v>84</v>
      </c>
      <c r="X36" s="35">
        <v>84</v>
      </c>
      <c r="Y36" s="35">
        <v>85</v>
      </c>
      <c r="Z36" s="35">
        <v>85</v>
      </c>
      <c r="AA36" s="35">
        <v>85</v>
      </c>
      <c r="AB36" s="35">
        <v>85</v>
      </c>
      <c r="AC36" s="35">
        <v>86</v>
      </c>
      <c r="AD36" s="35">
        <v>86</v>
      </c>
      <c r="AE36" s="35">
        <v>86</v>
      </c>
      <c r="AF36" s="35">
        <v>86</v>
      </c>
      <c r="AG36" s="35"/>
      <c r="AH36" s="35"/>
      <c r="AI36" s="35"/>
      <c r="AJ36" s="35"/>
      <c r="AK36" s="35"/>
      <c r="AL36" s="35">
        <v>87</v>
      </c>
      <c r="AM36" s="35">
        <v>87</v>
      </c>
      <c r="AN36" s="35">
        <v>86.5</v>
      </c>
      <c r="AO36" s="55">
        <v>86</v>
      </c>
      <c r="AP36" s="55">
        <v>86</v>
      </c>
      <c r="AQ36" s="55">
        <v>86</v>
      </c>
      <c r="AR36" s="55">
        <v>86</v>
      </c>
      <c r="AS36" s="55">
        <v>86</v>
      </c>
      <c r="AT36" s="55">
        <v>86</v>
      </c>
      <c r="AU36" s="55">
        <v>86</v>
      </c>
      <c r="AV36" s="74">
        <v>84</v>
      </c>
      <c r="AW36" s="55">
        <v>84</v>
      </c>
      <c r="AX36" s="55">
        <v>84</v>
      </c>
      <c r="AY36" s="55">
        <v>84</v>
      </c>
      <c r="AZ36" s="74">
        <v>83</v>
      </c>
      <c r="BA36" s="55">
        <v>75</v>
      </c>
      <c r="BB36" s="69">
        <f t="shared" si="4"/>
        <v>11</v>
      </c>
      <c r="BC36" s="54">
        <f t="shared" si="1"/>
        <v>3</v>
      </c>
      <c r="BD36" s="69">
        <f t="shared" si="8"/>
        <v>8</v>
      </c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1">
        <f>BC36/BB36</f>
        <v>0.2727272727272727</v>
      </c>
      <c r="BZ36" s="57">
        <f>E36</f>
        <v>86</v>
      </c>
      <c r="CA36" s="56"/>
      <c r="CB36" s="57" t="s">
        <v>90</v>
      </c>
      <c r="CC36" s="57" t="s">
        <v>360</v>
      </c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8" t="s">
        <v>91</v>
      </c>
      <c r="CP36" s="58" t="s">
        <v>92</v>
      </c>
      <c r="CQ36" s="72" t="s">
        <v>53</v>
      </c>
    </row>
    <row r="37" spans="1:95" ht="12.75" hidden="1">
      <c r="A37" s="9">
        <v>9</v>
      </c>
      <c r="B37" s="10" t="s">
        <v>231</v>
      </c>
      <c r="C37" s="14">
        <v>38</v>
      </c>
      <c r="D37" s="14">
        <v>160</v>
      </c>
      <c r="E37" s="14">
        <v>73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5"/>
      <c r="AC37" s="35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74"/>
      <c r="AW37" s="74"/>
      <c r="AX37" s="55"/>
      <c r="AY37" s="55"/>
      <c r="AZ37" s="55"/>
      <c r="BA37" s="14">
        <v>55</v>
      </c>
      <c r="BB37" s="69">
        <f t="shared" si="4"/>
        <v>18</v>
      </c>
      <c r="BC37" s="54">
        <f t="shared" si="1"/>
        <v>73</v>
      </c>
      <c r="BD37" s="69">
        <f t="shared" si="8"/>
        <v>-55</v>
      </c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16">
        <f>BC37/BB37</f>
        <v>4.055555555555555</v>
      </c>
      <c r="BZ37" s="1"/>
      <c r="CA37" s="15"/>
      <c r="CB37" s="5"/>
      <c r="CC37" s="5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20"/>
      <c r="CO37" s="9"/>
      <c r="CP37" s="17"/>
      <c r="CQ37" s="22" t="s">
        <v>53</v>
      </c>
    </row>
    <row r="38" spans="1:95" ht="12.75">
      <c r="A38" s="60">
        <v>9</v>
      </c>
      <c r="B38" s="59" t="s">
        <v>83</v>
      </c>
      <c r="C38" s="55">
        <v>28</v>
      </c>
      <c r="D38" s="55">
        <v>165</v>
      </c>
      <c r="E38" s="55">
        <v>73</v>
      </c>
      <c r="F38" s="35">
        <v>71</v>
      </c>
      <c r="G38" s="35">
        <v>70</v>
      </c>
      <c r="H38" s="35">
        <v>71</v>
      </c>
      <c r="I38" s="35">
        <v>70.5</v>
      </c>
      <c r="J38" s="35">
        <v>70.5</v>
      </c>
      <c r="K38" s="35">
        <v>70</v>
      </c>
      <c r="L38" s="35">
        <v>71</v>
      </c>
      <c r="M38" s="35">
        <v>71</v>
      </c>
      <c r="N38" s="35">
        <v>71</v>
      </c>
      <c r="O38" s="35">
        <v>72</v>
      </c>
      <c r="P38" s="35">
        <v>68.6</v>
      </c>
      <c r="Q38" s="35">
        <v>67.9</v>
      </c>
      <c r="R38" s="35">
        <v>66.4</v>
      </c>
      <c r="S38" s="35">
        <v>67</v>
      </c>
      <c r="T38" s="35">
        <v>65.1</v>
      </c>
      <c r="U38" s="35">
        <v>66.5</v>
      </c>
      <c r="V38" s="35">
        <v>67.8</v>
      </c>
      <c r="W38" s="35">
        <v>68</v>
      </c>
      <c r="X38" s="35">
        <v>68</v>
      </c>
      <c r="Y38" s="35">
        <v>67.5</v>
      </c>
      <c r="Z38" s="35">
        <v>68</v>
      </c>
      <c r="AA38" s="35">
        <v>68</v>
      </c>
      <c r="AB38" s="35">
        <v>67.7</v>
      </c>
      <c r="AC38" s="35">
        <v>67.7</v>
      </c>
      <c r="AD38" s="35">
        <v>66</v>
      </c>
      <c r="AE38" s="35">
        <v>63.7</v>
      </c>
      <c r="AF38" s="35">
        <v>64.7</v>
      </c>
      <c r="AG38" s="35">
        <v>63.2</v>
      </c>
      <c r="AH38" s="35">
        <v>62.1</v>
      </c>
      <c r="AI38" s="35">
        <v>62.6</v>
      </c>
      <c r="AJ38" s="35">
        <v>64</v>
      </c>
      <c r="AK38" s="35">
        <v>63.5</v>
      </c>
      <c r="AL38" s="35"/>
      <c r="AM38" s="35"/>
      <c r="AN38" s="35"/>
      <c r="AO38" s="55">
        <v>63.5</v>
      </c>
      <c r="AP38" s="55">
        <v>66.5</v>
      </c>
      <c r="AQ38" s="55">
        <v>68.5</v>
      </c>
      <c r="AR38" s="55">
        <v>68.5</v>
      </c>
      <c r="AS38" s="55">
        <v>68.5</v>
      </c>
      <c r="AT38" s="55">
        <v>68.5</v>
      </c>
      <c r="AU38" s="55">
        <v>68.5</v>
      </c>
      <c r="AV38" s="74">
        <v>67.7</v>
      </c>
      <c r="AW38" s="74">
        <v>65.8</v>
      </c>
      <c r="AX38" s="74">
        <v>67.7</v>
      </c>
      <c r="AY38" s="74">
        <v>68</v>
      </c>
      <c r="AZ38" s="74">
        <v>67.5</v>
      </c>
      <c r="BA38" s="55">
        <v>58</v>
      </c>
      <c r="BB38" s="69">
        <f t="shared" si="4"/>
        <v>15</v>
      </c>
      <c r="BC38" s="54">
        <f t="shared" si="1"/>
        <v>5.5</v>
      </c>
      <c r="BD38" s="69">
        <f t="shared" si="8"/>
        <v>9.5</v>
      </c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1">
        <f>BC38/BB38</f>
        <v>0.36666666666666664</v>
      </c>
      <c r="BZ38" s="57">
        <f>E38</f>
        <v>73</v>
      </c>
      <c r="CA38" s="56">
        <f>AK38-AJ38</f>
        <v>-0.5</v>
      </c>
      <c r="CB38" s="57" t="s">
        <v>84</v>
      </c>
      <c r="CC38" s="57" t="s">
        <v>272</v>
      </c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 t="s">
        <v>85</v>
      </c>
      <c r="CO38" s="58" t="s">
        <v>86</v>
      </c>
      <c r="CP38" s="58" t="s">
        <v>87</v>
      </c>
      <c r="CQ38" s="72" t="s">
        <v>53</v>
      </c>
    </row>
    <row r="39" spans="1:95" ht="12.75">
      <c r="A39" s="73">
        <v>20</v>
      </c>
      <c r="B39" s="59" t="s">
        <v>328</v>
      </c>
      <c r="C39" s="55">
        <v>25</v>
      </c>
      <c r="D39" s="55">
        <v>178</v>
      </c>
      <c r="E39" s="55">
        <v>74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>
        <v>74</v>
      </c>
      <c r="AG39" s="35">
        <v>71</v>
      </c>
      <c r="AH39" s="35">
        <v>72</v>
      </c>
      <c r="AI39" s="35"/>
      <c r="AJ39" s="35">
        <v>70</v>
      </c>
      <c r="AK39" s="35"/>
      <c r="AL39" s="35">
        <v>69.5</v>
      </c>
      <c r="AM39" s="35">
        <v>70</v>
      </c>
      <c r="AN39" s="35">
        <v>68</v>
      </c>
      <c r="AO39" s="55">
        <v>70</v>
      </c>
      <c r="AP39" s="55">
        <v>69</v>
      </c>
      <c r="AQ39" s="55">
        <v>67</v>
      </c>
      <c r="AR39" s="74">
        <v>70</v>
      </c>
      <c r="AS39" s="74">
        <v>68.5</v>
      </c>
      <c r="AT39" s="74">
        <v>68</v>
      </c>
      <c r="AU39" s="74">
        <v>68</v>
      </c>
      <c r="AV39" s="74">
        <v>67.5</v>
      </c>
      <c r="AW39" s="55">
        <v>67.5</v>
      </c>
      <c r="AX39" s="55">
        <v>67.5</v>
      </c>
      <c r="AY39" s="55">
        <v>67.5</v>
      </c>
      <c r="AZ39" s="55">
        <v>67.5</v>
      </c>
      <c r="BA39" s="55">
        <v>60</v>
      </c>
      <c r="BB39" s="69">
        <f t="shared" si="4"/>
        <v>14</v>
      </c>
      <c r="BC39" s="54">
        <f t="shared" si="1"/>
        <v>6.5</v>
      </c>
      <c r="BD39" s="69">
        <f t="shared" si="8"/>
        <v>7.5</v>
      </c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1">
        <f>BC39/BB39</f>
        <v>0.4642857142857143</v>
      </c>
      <c r="BZ39" s="57"/>
      <c r="CA39" s="56"/>
      <c r="CB39" s="57" t="s">
        <v>332</v>
      </c>
      <c r="CC39" s="57" t="s">
        <v>332</v>
      </c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8" t="s">
        <v>329</v>
      </c>
      <c r="CP39" s="58" t="s">
        <v>330</v>
      </c>
      <c r="CQ39" s="72" t="s">
        <v>331</v>
      </c>
    </row>
    <row r="40" spans="1:95" ht="12.75">
      <c r="A40" s="60"/>
      <c r="B40" s="59" t="s">
        <v>419</v>
      </c>
      <c r="C40" s="55">
        <v>25</v>
      </c>
      <c r="D40" s="55">
        <v>175</v>
      </c>
      <c r="E40" s="55">
        <v>65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55"/>
      <c r="AP40" s="55"/>
      <c r="AQ40" s="55"/>
      <c r="AR40" s="55"/>
      <c r="AS40" s="55"/>
      <c r="AT40" s="55"/>
      <c r="AU40" s="55"/>
      <c r="AV40" s="74">
        <v>65</v>
      </c>
      <c r="AW40" s="55">
        <v>65</v>
      </c>
      <c r="AX40" s="55">
        <v>65</v>
      </c>
      <c r="AY40" s="55">
        <v>65</v>
      </c>
      <c r="AZ40" s="55">
        <v>65</v>
      </c>
      <c r="BA40" s="55">
        <v>58</v>
      </c>
      <c r="BB40" s="69">
        <f t="shared" si="4"/>
        <v>7</v>
      </c>
      <c r="BC40" s="54">
        <f t="shared" si="1"/>
        <v>0</v>
      </c>
      <c r="BD40" s="69">
        <f t="shared" si="8"/>
        <v>7</v>
      </c>
      <c r="BE40" s="69">
        <f>H40-BD40</f>
        <v>-7</v>
      </c>
      <c r="BF40" s="54">
        <f>H40-BC40</f>
        <v>0</v>
      </c>
      <c r="BG40" s="69">
        <f>BE40-BF40</f>
        <v>-7</v>
      </c>
      <c r="BH40" s="69">
        <f>K40-BG40</f>
        <v>7</v>
      </c>
      <c r="BI40" s="54">
        <f>K40-BF40</f>
        <v>0</v>
      </c>
      <c r="BJ40" s="69">
        <f>BH40-BI40</f>
        <v>7</v>
      </c>
      <c r="BK40" s="69">
        <f>N40-BJ40</f>
        <v>-7</v>
      </c>
      <c r="BL40" s="54">
        <f>N40-BI40</f>
        <v>0</v>
      </c>
      <c r="BM40" s="69">
        <f>BK40-BL40</f>
        <v>-7</v>
      </c>
      <c r="BN40" s="69">
        <f>Q40-BM40</f>
        <v>7</v>
      </c>
      <c r="BO40" s="54">
        <f>Q40-BL40</f>
        <v>0</v>
      </c>
      <c r="BP40" s="69">
        <f>BN40-BO40</f>
        <v>7</v>
      </c>
      <c r="BQ40" s="69">
        <f>T40-BP40</f>
        <v>-7</v>
      </c>
      <c r="BR40" s="54">
        <f>T40-BO40</f>
        <v>0</v>
      </c>
      <c r="BS40" s="69">
        <f>BQ40-BR40</f>
        <v>-7</v>
      </c>
      <c r="BT40" s="69">
        <f>W40-BS40</f>
        <v>7</v>
      </c>
      <c r="BU40" s="54">
        <f>W40-BR40</f>
        <v>0</v>
      </c>
      <c r="BV40" s="69">
        <f>BT40-BU40</f>
        <v>7</v>
      </c>
      <c r="BW40" s="69">
        <f>Z40-BV40</f>
        <v>-7</v>
      </c>
      <c r="BX40" s="54">
        <f>Z40-BU40</f>
        <v>0</v>
      </c>
      <c r="BY40" s="71">
        <f>BC40/BB40</f>
        <v>0</v>
      </c>
      <c r="BZ40" s="57"/>
      <c r="CA40" s="56"/>
      <c r="CB40" s="57" t="s">
        <v>420</v>
      </c>
      <c r="CC40" s="57" t="s">
        <v>420</v>
      </c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8"/>
      <c r="CP40" s="58"/>
      <c r="CQ40" s="72">
        <v>40593</v>
      </c>
    </row>
    <row r="41" spans="1:95" ht="17.25">
      <c r="A41" s="78" t="s">
        <v>390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80"/>
    </row>
    <row r="42" spans="1:95" ht="12.75" hidden="1">
      <c r="A42" s="9">
        <v>24</v>
      </c>
      <c r="B42" s="10" t="s">
        <v>81</v>
      </c>
      <c r="C42" s="14">
        <v>26</v>
      </c>
      <c r="D42" s="14">
        <v>168</v>
      </c>
      <c r="E42" s="14">
        <v>72.9</v>
      </c>
      <c r="F42" s="14">
        <v>71.5</v>
      </c>
      <c r="G42" s="23">
        <v>71.5</v>
      </c>
      <c r="H42" s="14">
        <v>71.5</v>
      </c>
      <c r="I42" s="14">
        <v>71.5</v>
      </c>
      <c r="J42" s="14">
        <v>71.5</v>
      </c>
      <c r="K42" s="14">
        <v>71.5</v>
      </c>
      <c r="L42" s="14">
        <v>71.5</v>
      </c>
      <c r="M42" s="14">
        <v>71.5</v>
      </c>
      <c r="N42" s="14">
        <v>71.5</v>
      </c>
      <c r="O42" s="14">
        <v>71.5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>
        <v>65</v>
      </c>
      <c r="BB42" s="15">
        <f aca="true" t="shared" si="9" ref="BB42:BB54">E42-BA42</f>
        <v>7.900000000000006</v>
      </c>
      <c r="BC42" s="24">
        <f>E42-O42</f>
        <v>1.4000000000000057</v>
      </c>
      <c r="BD42" s="15">
        <f aca="true" t="shared" si="10" ref="BD42:BD51">BB42-BC42</f>
        <v>6.5</v>
      </c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16">
        <f aca="true" t="shared" si="11" ref="BY42:BY50">BC42/BB42</f>
        <v>0.1772151898734183</v>
      </c>
      <c r="BZ42" s="1"/>
      <c r="CA42" s="15"/>
      <c r="CB42" s="5" t="s">
        <v>82</v>
      </c>
      <c r="CC42" s="5" t="s">
        <v>82</v>
      </c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20"/>
      <c r="CO42" s="9"/>
      <c r="CP42" s="17"/>
      <c r="CQ42" s="21" t="s">
        <v>53</v>
      </c>
    </row>
    <row r="43" spans="1:95" ht="12.75">
      <c r="A43" s="60">
        <v>17</v>
      </c>
      <c r="B43" s="59" t="s">
        <v>209</v>
      </c>
      <c r="C43" s="55">
        <v>24</v>
      </c>
      <c r="D43" s="55">
        <v>163</v>
      </c>
      <c r="E43" s="55">
        <v>66</v>
      </c>
      <c r="F43" s="35">
        <v>61</v>
      </c>
      <c r="G43" s="35">
        <v>61</v>
      </c>
      <c r="H43" s="35">
        <v>61</v>
      </c>
      <c r="I43" s="35">
        <v>61</v>
      </c>
      <c r="J43" s="35">
        <v>61</v>
      </c>
      <c r="K43" s="35">
        <v>61</v>
      </c>
      <c r="L43" s="35">
        <v>61</v>
      </c>
      <c r="M43" s="35">
        <v>61</v>
      </c>
      <c r="N43" s="35">
        <v>61</v>
      </c>
      <c r="O43" s="35">
        <v>61</v>
      </c>
      <c r="P43" s="35"/>
      <c r="Q43" s="35"/>
      <c r="R43" s="35"/>
      <c r="S43" s="35"/>
      <c r="T43" s="35"/>
      <c r="U43" s="35"/>
      <c r="V43" s="35"/>
      <c r="W43" s="35"/>
      <c r="X43" s="35">
        <v>66</v>
      </c>
      <c r="Y43" s="35">
        <v>66</v>
      </c>
      <c r="Z43" s="35">
        <v>66</v>
      </c>
      <c r="AA43" s="35">
        <f>Y43+1</f>
        <v>67</v>
      </c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55">
        <v>61</v>
      </c>
      <c r="AP43" s="55">
        <v>61</v>
      </c>
      <c r="AQ43" s="55">
        <v>61</v>
      </c>
      <c r="AR43" s="55">
        <v>61</v>
      </c>
      <c r="AS43" s="55">
        <v>61</v>
      </c>
      <c r="AT43" s="55">
        <v>61</v>
      </c>
      <c r="AU43" s="55">
        <v>61</v>
      </c>
      <c r="AV43" s="55">
        <v>61</v>
      </c>
      <c r="AW43" s="55">
        <v>61</v>
      </c>
      <c r="AX43" s="55">
        <v>61</v>
      </c>
      <c r="AY43" s="55">
        <v>61</v>
      </c>
      <c r="AZ43" s="74">
        <v>59</v>
      </c>
      <c r="BA43" s="55">
        <v>55</v>
      </c>
      <c r="BB43" s="69">
        <f t="shared" si="9"/>
        <v>11</v>
      </c>
      <c r="BC43" s="54">
        <f aca="true" t="shared" si="12" ref="BC43:BC53">E43-AZ43</f>
        <v>7</v>
      </c>
      <c r="BD43" s="69">
        <f>BB43-BC43</f>
        <v>4</v>
      </c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1">
        <f>BC43/BB43</f>
        <v>0.6363636363636364</v>
      </c>
      <c r="BZ43" s="57"/>
      <c r="CA43" s="56"/>
      <c r="CB43" s="57" t="s">
        <v>303</v>
      </c>
      <c r="CC43" s="57" t="s">
        <v>303</v>
      </c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 t="s">
        <v>210</v>
      </c>
      <c r="CO43" s="58"/>
      <c r="CP43" s="58" t="s">
        <v>211</v>
      </c>
      <c r="CQ43" s="72" t="s">
        <v>53</v>
      </c>
    </row>
    <row r="44" spans="1:95" ht="12.75">
      <c r="A44" s="60">
        <v>15</v>
      </c>
      <c r="B44" s="59" t="s">
        <v>66</v>
      </c>
      <c r="C44" s="55">
        <v>29</v>
      </c>
      <c r="D44" s="55">
        <v>172</v>
      </c>
      <c r="E44" s="55">
        <v>59</v>
      </c>
      <c r="F44" s="35">
        <v>59</v>
      </c>
      <c r="G44" s="35">
        <v>59</v>
      </c>
      <c r="H44" s="35">
        <v>59</v>
      </c>
      <c r="I44" s="35">
        <v>59</v>
      </c>
      <c r="J44" s="35">
        <v>59</v>
      </c>
      <c r="K44" s="35">
        <v>59</v>
      </c>
      <c r="L44" s="35">
        <v>56</v>
      </c>
      <c r="M44" s="35">
        <v>56.5</v>
      </c>
      <c r="N44" s="35">
        <v>56</v>
      </c>
      <c r="O44" s="35">
        <v>54</v>
      </c>
      <c r="P44" s="35"/>
      <c r="Q44" s="35">
        <v>55</v>
      </c>
      <c r="R44" s="35">
        <v>55</v>
      </c>
      <c r="S44" s="35">
        <v>55</v>
      </c>
      <c r="T44" s="35">
        <v>53.8</v>
      </c>
      <c r="U44" s="35">
        <v>53.8</v>
      </c>
      <c r="V44" s="35">
        <v>53.8</v>
      </c>
      <c r="W44" s="35">
        <v>53.8</v>
      </c>
      <c r="X44" s="35">
        <v>53.8</v>
      </c>
      <c r="Y44" s="35">
        <v>53.8</v>
      </c>
      <c r="Z44" s="35">
        <v>53.8</v>
      </c>
      <c r="AA44" s="35">
        <f>U44+1</f>
        <v>54.8</v>
      </c>
      <c r="AB44" s="35">
        <v>54.8</v>
      </c>
      <c r="AC44" s="35">
        <v>55.8</v>
      </c>
      <c r="AD44" s="35">
        <f>AC44+1</f>
        <v>56.8</v>
      </c>
      <c r="AE44" s="35">
        <f>AD44+1</f>
        <v>57.8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55">
        <v>57.8</v>
      </c>
      <c r="AP44" s="55">
        <v>57.8</v>
      </c>
      <c r="AQ44" s="55">
        <v>57.8</v>
      </c>
      <c r="AR44" s="74">
        <v>56</v>
      </c>
      <c r="AS44" s="55">
        <v>56</v>
      </c>
      <c r="AT44" s="55">
        <v>56</v>
      </c>
      <c r="AU44" s="55">
        <v>56</v>
      </c>
      <c r="AV44" s="55">
        <v>56</v>
      </c>
      <c r="AW44" s="55">
        <v>56</v>
      </c>
      <c r="AX44" s="55">
        <v>56</v>
      </c>
      <c r="AY44" s="55">
        <v>56</v>
      </c>
      <c r="AZ44" s="55">
        <v>56</v>
      </c>
      <c r="BA44" s="55">
        <v>51</v>
      </c>
      <c r="BB44" s="69">
        <f t="shared" si="9"/>
        <v>8</v>
      </c>
      <c r="BC44" s="54">
        <f t="shared" si="12"/>
        <v>3</v>
      </c>
      <c r="BD44" s="69">
        <f>BB44-BC44</f>
        <v>5</v>
      </c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1">
        <f>BC44/BB44</f>
        <v>0.375</v>
      </c>
      <c r="BZ44" s="57"/>
      <c r="CA44" s="56"/>
      <c r="CB44" s="57" t="s">
        <v>65</v>
      </c>
      <c r="CC44" s="57" t="s">
        <v>276</v>
      </c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8" t="s">
        <v>68</v>
      </c>
      <c r="CP44" s="58" t="s">
        <v>69</v>
      </c>
      <c r="CQ44" s="72">
        <v>40302</v>
      </c>
    </row>
    <row r="45" spans="1:95" ht="12.75">
      <c r="A45" s="60">
        <v>18</v>
      </c>
      <c r="B45" s="59" t="s">
        <v>88</v>
      </c>
      <c r="C45" s="55">
        <v>29</v>
      </c>
      <c r="D45" s="55">
        <v>165</v>
      </c>
      <c r="E45" s="55">
        <v>70.1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>
        <v>70.1</v>
      </c>
      <c r="Q45" s="35">
        <v>69</v>
      </c>
      <c r="R45" s="35">
        <v>69</v>
      </c>
      <c r="S45" s="35">
        <v>68.2</v>
      </c>
      <c r="T45" s="35">
        <v>66.95</v>
      </c>
      <c r="U45" s="35">
        <v>67.5</v>
      </c>
      <c r="V45" s="35">
        <v>66.6</v>
      </c>
      <c r="W45" s="35">
        <v>67</v>
      </c>
      <c r="X45" s="35">
        <v>66.6</v>
      </c>
      <c r="Y45" s="35">
        <v>66.6</v>
      </c>
      <c r="Z45" s="35">
        <v>66.6</v>
      </c>
      <c r="AA45" s="35">
        <v>66.7</v>
      </c>
      <c r="AB45" s="35">
        <v>67</v>
      </c>
      <c r="AC45" s="35">
        <v>67</v>
      </c>
      <c r="AD45" s="35">
        <v>67.5</v>
      </c>
      <c r="AE45" s="35">
        <v>65.9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55">
        <v>65.9</v>
      </c>
      <c r="AP45" s="55">
        <v>65.9</v>
      </c>
      <c r="AQ45" s="55">
        <v>65.9</v>
      </c>
      <c r="AR45" s="55">
        <v>65.9</v>
      </c>
      <c r="AS45" s="55">
        <v>65.9</v>
      </c>
      <c r="AT45" s="55">
        <v>65.9</v>
      </c>
      <c r="AU45" s="55">
        <v>65.9</v>
      </c>
      <c r="AV45" s="55">
        <v>65.9</v>
      </c>
      <c r="AW45" s="55">
        <v>65.9</v>
      </c>
      <c r="AX45" s="55">
        <v>65.9</v>
      </c>
      <c r="AY45" s="55">
        <v>65.9</v>
      </c>
      <c r="AZ45" s="55">
        <v>65.9</v>
      </c>
      <c r="BA45" s="55">
        <v>60</v>
      </c>
      <c r="BB45" s="69">
        <f t="shared" si="9"/>
        <v>10.099999999999994</v>
      </c>
      <c r="BC45" s="54">
        <f t="shared" si="12"/>
        <v>4.199999999999989</v>
      </c>
      <c r="BD45" s="69">
        <f t="shared" si="10"/>
        <v>5.900000000000006</v>
      </c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1">
        <f t="shared" si="11"/>
        <v>0.41584158415841493</v>
      </c>
      <c r="BZ45" s="57"/>
      <c r="CA45" s="56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8"/>
      <c r="CP45" s="58"/>
      <c r="CQ45" s="72">
        <v>40343</v>
      </c>
    </row>
    <row r="46" spans="1:95" ht="12.75">
      <c r="A46" s="60">
        <v>19</v>
      </c>
      <c r="B46" s="59" t="s">
        <v>93</v>
      </c>
      <c r="C46" s="55">
        <v>24</v>
      </c>
      <c r="D46" s="55">
        <v>160</v>
      </c>
      <c r="E46" s="55">
        <v>62</v>
      </c>
      <c r="F46" s="35">
        <v>62</v>
      </c>
      <c r="G46" s="35">
        <v>62</v>
      </c>
      <c r="H46" s="35">
        <v>62</v>
      </c>
      <c r="I46" s="35">
        <v>61.9</v>
      </c>
      <c r="J46" s="35">
        <v>62</v>
      </c>
      <c r="K46" s="35">
        <v>60.5</v>
      </c>
      <c r="L46" s="35">
        <v>61</v>
      </c>
      <c r="M46" s="35">
        <v>61</v>
      </c>
      <c r="N46" s="35">
        <v>61</v>
      </c>
      <c r="O46" s="35">
        <v>61</v>
      </c>
      <c r="P46" s="35">
        <v>60.8</v>
      </c>
      <c r="Q46" s="35">
        <v>60.8</v>
      </c>
      <c r="R46" s="35"/>
      <c r="S46" s="35">
        <v>61.6</v>
      </c>
      <c r="T46" s="35">
        <v>60.5</v>
      </c>
      <c r="U46" s="35">
        <v>60.8</v>
      </c>
      <c r="V46" s="35">
        <v>60.8</v>
      </c>
      <c r="W46" s="35">
        <v>60.7</v>
      </c>
      <c r="X46" s="35">
        <v>60.7</v>
      </c>
      <c r="Y46" s="35">
        <v>60.7</v>
      </c>
      <c r="Z46" s="35">
        <v>60.7</v>
      </c>
      <c r="AA46" s="35">
        <v>62</v>
      </c>
      <c r="AB46" s="35">
        <v>62</v>
      </c>
      <c r="AC46" s="35">
        <v>62.1</v>
      </c>
      <c r="AD46" s="35">
        <v>62</v>
      </c>
      <c r="AE46" s="35">
        <v>61.6</v>
      </c>
      <c r="AF46" s="35">
        <v>60.9</v>
      </c>
      <c r="AG46" s="35">
        <v>60.9</v>
      </c>
      <c r="AH46" s="35">
        <v>60.2</v>
      </c>
      <c r="AI46" s="35"/>
      <c r="AJ46" s="35">
        <v>59.7</v>
      </c>
      <c r="AK46" s="35">
        <v>59.5</v>
      </c>
      <c r="AL46" s="35"/>
      <c r="AM46" s="35"/>
      <c r="AN46" s="35"/>
      <c r="AO46" s="55">
        <v>59.5</v>
      </c>
      <c r="AP46" s="55">
        <v>59.5</v>
      </c>
      <c r="AQ46" s="55">
        <v>59.5</v>
      </c>
      <c r="AR46" s="55">
        <v>59.5</v>
      </c>
      <c r="AS46" s="55">
        <v>59.5</v>
      </c>
      <c r="AT46" s="55">
        <v>59.5</v>
      </c>
      <c r="AU46" s="55">
        <v>59.5</v>
      </c>
      <c r="AV46" s="55">
        <v>59.5</v>
      </c>
      <c r="AW46" s="55">
        <v>59.5</v>
      </c>
      <c r="AX46" s="55">
        <v>59.5</v>
      </c>
      <c r="AY46" s="55">
        <v>59.5</v>
      </c>
      <c r="AZ46" s="55">
        <v>59.5</v>
      </c>
      <c r="BA46" s="55">
        <v>54</v>
      </c>
      <c r="BB46" s="69">
        <f t="shared" si="9"/>
        <v>8</v>
      </c>
      <c r="BC46" s="54">
        <f t="shared" si="12"/>
        <v>2.5</v>
      </c>
      <c r="BD46" s="69">
        <f t="shared" si="10"/>
        <v>5.5</v>
      </c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1">
        <f t="shared" si="11"/>
        <v>0.3125</v>
      </c>
      <c r="BZ46" s="57"/>
      <c r="CA46" s="56">
        <f>AK46-AJ46</f>
        <v>-0.20000000000000284</v>
      </c>
      <c r="CB46" s="57" t="s">
        <v>94</v>
      </c>
      <c r="CC46" s="57" t="s">
        <v>95</v>
      </c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8" t="s">
        <v>96</v>
      </c>
      <c r="CP46" s="58" t="s">
        <v>97</v>
      </c>
      <c r="CQ46" s="72"/>
    </row>
    <row r="47" spans="1:95" ht="12.75" hidden="1">
      <c r="A47" s="60"/>
      <c r="B47" s="59" t="s">
        <v>265</v>
      </c>
      <c r="C47" s="55">
        <v>23</v>
      </c>
      <c r="D47" s="55">
        <v>165</v>
      </c>
      <c r="E47" s="55">
        <v>60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>
        <v>60</v>
      </c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>
        <v>54</v>
      </c>
      <c r="BB47" s="69">
        <f t="shared" si="9"/>
        <v>6</v>
      </c>
      <c r="BC47" s="54">
        <f t="shared" si="12"/>
        <v>60</v>
      </c>
      <c r="BD47" s="69">
        <f t="shared" si="10"/>
        <v>-54</v>
      </c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1">
        <f t="shared" si="11"/>
        <v>10</v>
      </c>
      <c r="BZ47" s="57"/>
      <c r="CA47" s="56"/>
      <c r="CB47" s="57" t="s">
        <v>266</v>
      </c>
      <c r="CC47" s="57" t="s">
        <v>266</v>
      </c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8" t="s">
        <v>267</v>
      </c>
      <c r="CP47" s="58"/>
      <c r="CQ47" s="72">
        <v>40357</v>
      </c>
    </row>
    <row r="48" spans="1:95" ht="12.75" hidden="1">
      <c r="A48" s="60">
        <v>16</v>
      </c>
      <c r="B48" s="59" t="s">
        <v>74</v>
      </c>
      <c r="C48" s="55">
        <v>22</v>
      </c>
      <c r="D48" s="55">
        <v>164</v>
      </c>
      <c r="E48" s="55">
        <v>62</v>
      </c>
      <c r="F48" s="35">
        <v>62</v>
      </c>
      <c r="G48" s="35">
        <v>62</v>
      </c>
      <c r="H48" s="35">
        <v>62</v>
      </c>
      <c r="I48" s="35">
        <v>62</v>
      </c>
      <c r="J48" s="35">
        <v>62</v>
      </c>
      <c r="K48" s="35">
        <v>62</v>
      </c>
      <c r="L48" s="35">
        <v>61</v>
      </c>
      <c r="M48" s="35">
        <v>60</v>
      </c>
      <c r="N48" s="35">
        <v>60</v>
      </c>
      <c r="O48" s="35">
        <v>59</v>
      </c>
      <c r="P48" s="35">
        <v>59</v>
      </c>
      <c r="Q48" s="35">
        <v>59</v>
      </c>
      <c r="R48" s="35">
        <v>58</v>
      </c>
      <c r="S48" s="35">
        <v>57.5</v>
      </c>
      <c r="T48" s="35">
        <v>57.5</v>
      </c>
      <c r="U48" s="35">
        <v>57</v>
      </c>
      <c r="V48" s="35">
        <v>57</v>
      </c>
      <c r="W48" s="35">
        <v>57</v>
      </c>
      <c r="X48" s="35">
        <v>57</v>
      </c>
      <c r="Y48" s="35">
        <v>57</v>
      </c>
      <c r="Z48" s="35">
        <v>57</v>
      </c>
      <c r="AA48" s="35">
        <v>57</v>
      </c>
      <c r="AB48" s="35">
        <v>57</v>
      </c>
      <c r="AC48" s="35">
        <v>57</v>
      </c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>
        <v>52</v>
      </c>
      <c r="BB48" s="69">
        <f t="shared" si="9"/>
        <v>10</v>
      </c>
      <c r="BC48" s="54">
        <f t="shared" si="12"/>
        <v>62</v>
      </c>
      <c r="BD48" s="69">
        <f t="shared" si="10"/>
        <v>-52</v>
      </c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1">
        <f t="shared" si="11"/>
        <v>6.2</v>
      </c>
      <c r="BZ48" s="57"/>
      <c r="CA48" s="56"/>
      <c r="CB48" s="57" t="s">
        <v>296</v>
      </c>
      <c r="CC48" s="57" t="s">
        <v>296</v>
      </c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8" t="s">
        <v>75</v>
      </c>
      <c r="CP48" s="58" t="s">
        <v>76</v>
      </c>
      <c r="CQ48" s="72">
        <v>40302</v>
      </c>
    </row>
    <row r="49" spans="1:95" ht="12.75" hidden="1">
      <c r="A49" s="60"/>
      <c r="B49" s="59" t="s">
        <v>186</v>
      </c>
      <c r="C49" s="55"/>
      <c r="D49" s="55">
        <v>175</v>
      </c>
      <c r="E49" s="55">
        <v>62</v>
      </c>
      <c r="F49" s="35">
        <v>62</v>
      </c>
      <c r="G49" s="35">
        <v>63</v>
      </c>
      <c r="H49" s="35">
        <v>62.7</v>
      </c>
      <c r="I49" s="35">
        <v>62</v>
      </c>
      <c r="J49" s="35">
        <v>61.9</v>
      </c>
      <c r="K49" s="35">
        <v>61.9</v>
      </c>
      <c r="L49" s="35">
        <v>61.9</v>
      </c>
      <c r="M49" s="35">
        <v>61.9</v>
      </c>
      <c r="N49" s="35">
        <v>61.9</v>
      </c>
      <c r="O49" s="35">
        <v>61.9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>
        <v>56</v>
      </c>
      <c r="BB49" s="69">
        <f t="shared" si="9"/>
        <v>6</v>
      </c>
      <c r="BC49" s="54">
        <f t="shared" si="12"/>
        <v>62</v>
      </c>
      <c r="BD49" s="69">
        <f t="shared" si="10"/>
        <v>-56</v>
      </c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1">
        <f t="shared" si="11"/>
        <v>10.333333333333334</v>
      </c>
      <c r="BZ49" s="57">
        <f>E49</f>
        <v>62</v>
      </c>
      <c r="CA49" s="56"/>
      <c r="CB49" s="57" t="s">
        <v>187</v>
      </c>
      <c r="CC49" s="57" t="s">
        <v>188</v>
      </c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 t="s">
        <v>189</v>
      </c>
      <c r="CO49" s="58"/>
      <c r="CP49" s="58"/>
      <c r="CQ49" s="72" t="s">
        <v>53</v>
      </c>
    </row>
    <row r="50" spans="1:95" ht="12.75" hidden="1">
      <c r="A50" s="60"/>
      <c r="B50" s="59" t="s">
        <v>199</v>
      </c>
      <c r="C50" s="55">
        <v>25</v>
      </c>
      <c r="D50" s="55">
        <v>170</v>
      </c>
      <c r="E50" s="55">
        <v>70</v>
      </c>
      <c r="F50" s="35">
        <v>68</v>
      </c>
      <c r="G50" s="35">
        <v>68</v>
      </c>
      <c r="H50" s="35">
        <v>68</v>
      </c>
      <c r="I50" s="35">
        <v>68</v>
      </c>
      <c r="J50" s="35">
        <v>68</v>
      </c>
      <c r="K50" s="35">
        <v>68</v>
      </c>
      <c r="L50" s="35">
        <v>68</v>
      </c>
      <c r="M50" s="35">
        <v>68</v>
      </c>
      <c r="N50" s="35">
        <v>68</v>
      </c>
      <c r="O50" s="35">
        <v>70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>
        <v>65</v>
      </c>
      <c r="BB50" s="69">
        <f t="shared" si="9"/>
        <v>5</v>
      </c>
      <c r="BC50" s="54">
        <f t="shared" si="12"/>
        <v>70</v>
      </c>
      <c r="BD50" s="69">
        <f t="shared" si="10"/>
        <v>-65</v>
      </c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1">
        <f t="shared" si="11"/>
        <v>14</v>
      </c>
      <c r="BZ50" s="57">
        <f>E50</f>
        <v>70</v>
      </c>
      <c r="CA50" s="56"/>
      <c r="CB50" s="57" t="s">
        <v>200</v>
      </c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8" t="s">
        <v>201</v>
      </c>
      <c r="CP50" s="58" t="s">
        <v>202</v>
      </c>
      <c r="CQ50" s="72" t="s">
        <v>53</v>
      </c>
    </row>
    <row r="51" spans="1:95" ht="12.75">
      <c r="A51" s="73">
        <v>21</v>
      </c>
      <c r="B51" s="59" t="s">
        <v>373</v>
      </c>
      <c r="C51" s="55">
        <v>25</v>
      </c>
      <c r="D51" s="55">
        <v>169</v>
      </c>
      <c r="E51" s="55">
        <v>59.5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>
        <v>59.5</v>
      </c>
      <c r="AN51" s="35"/>
      <c r="AO51" s="55">
        <v>60</v>
      </c>
      <c r="AP51" s="55">
        <v>60</v>
      </c>
      <c r="AQ51" s="55">
        <v>60</v>
      </c>
      <c r="AR51" s="74">
        <v>59.5</v>
      </c>
      <c r="AS51" s="55">
        <v>59.5</v>
      </c>
      <c r="AT51" s="74">
        <v>58.1</v>
      </c>
      <c r="AU51" s="55">
        <v>58.1</v>
      </c>
      <c r="AV51" s="74">
        <v>59.2</v>
      </c>
      <c r="AW51" s="74">
        <v>58.7</v>
      </c>
      <c r="AX51" s="74">
        <v>58.1</v>
      </c>
      <c r="AY51" s="74">
        <v>56.9</v>
      </c>
      <c r="AZ51" s="55">
        <v>56.9</v>
      </c>
      <c r="BA51" s="55">
        <v>54</v>
      </c>
      <c r="BB51" s="69">
        <f t="shared" si="9"/>
        <v>5.5</v>
      </c>
      <c r="BC51" s="54">
        <f t="shared" si="12"/>
        <v>2.6000000000000014</v>
      </c>
      <c r="BD51" s="69">
        <f t="shared" si="10"/>
        <v>2.8999999999999986</v>
      </c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1">
        <f>BC51/BB51</f>
        <v>0.472727272727273</v>
      </c>
      <c r="BZ51" s="57"/>
      <c r="CA51" s="56"/>
      <c r="CB51" s="57"/>
      <c r="CC51" s="57" t="s">
        <v>402</v>
      </c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 t="s">
        <v>375</v>
      </c>
      <c r="CO51" s="58" t="s">
        <v>356</v>
      </c>
      <c r="CP51" s="58" t="s">
        <v>374</v>
      </c>
      <c r="CQ51" s="72"/>
    </row>
    <row r="52" spans="1:95" ht="12.75">
      <c r="A52" s="60">
        <v>25</v>
      </c>
      <c r="B52" s="59" t="s">
        <v>393</v>
      </c>
      <c r="C52" s="55"/>
      <c r="D52" s="55">
        <v>166</v>
      </c>
      <c r="E52" s="55">
        <v>77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>
        <v>77</v>
      </c>
      <c r="AH52" s="35"/>
      <c r="AI52" s="35"/>
      <c r="AJ52" s="35"/>
      <c r="AK52" s="35"/>
      <c r="AL52" s="35">
        <v>73</v>
      </c>
      <c r="AM52" s="35">
        <v>72.5</v>
      </c>
      <c r="AN52" s="35">
        <v>72.5</v>
      </c>
      <c r="AO52" s="55">
        <v>72.5</v>
      </c>
      <c r="AP52" s="55">
        <v>72</v>
      </c>
      <c r="AQ52" s="55">
        <v>72</v>
      </c>
      <c r="AR52" s="55">
        <v>72</v>
      </c>
      <c r="AS52" s="74">
        <v>73.5</v>
      </c>
      <c r="AT52" s="74">
        <v>73</v>
      </c>
      <c r="AU52" s="55">
        <v>73</v>
      </c>
      <c r="AV52" s="55">
        <v>73</v>
      </c>
      <c r="AW52" s="55">
        <v>73</v>
      </c>
      <c r="AX52" s="55">
        <v>73</v>
      </c>
      <c r="AY52" s="55">
        <v>73</v>
      </c>
      <c r="AZ52" s="55">
        <v>73</v>
      </c>
      <c r="BA52" s="55">
        <v>67</v>
      </c>
      <c r="BB52" s="69">
        <f t="shared" si="9"/>
        <v>10</v>
      </c>
      <c r="BC52" s="54">
        <f t="shared" si="12"/>
        <v>4</v>
      </c>
      <c r="BD52" s="69">
        <f>BB52-BC52</f>
        <v>6</v>
      </c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1">
        <f>BC52/BB52</f>
        <v>0.4</v>
      </c>
      <c r="BZ52" s="57"/>
      <c r="CA52" s="56"/>
      <c r="CB52" s="57" t="s">
        <v>372</v>
      </c>
      <c r="CC52" s="57" t="s">
        <v>361</v>
      </c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8" t="s">
        <v>358</v>
      </c>
      <c r="CP52" s="58" t="s">
        <v>362</v>
      </c>
      <c r="CQ52" s="72" t="s">
        <v>357</v>
      </c>
    </row>
    <row r="53" spans="1:95" ht="12.75" customHeight="1">
      <c r="A53" s="60">
        <v>27</v>
      </c>
      <c r="B53" s="59" t="s">
        <v>376</v>
      </c>
      <c r="C53" s="55">
        <v>20</v>
      </c>
      <c r="D53" s="55">
        <v>164</v>
      </c>
      <c r="E53" s="55">
        <v>58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>
        <v>58</v>
      </c>
      <c r="AO53" s="55">
        <v>58</v>
      </c>
      <c r="AP53" s="55">
        <v>56.8</v>
      </c>
      <c r="AQ53" s="55">
        <v>56.8</v>
      </c>
      <c r="AR53" s="55">
        <v>56.8</v>
      </c>
      <c r="AS53" s="74">
        <v>58.4</v>
      </c>
      <c r="AT53" s="55">
        <v>58.4</v>
      </c>
      <c r="AU53" s="55">
        <v>58.4</v>
      </c>
      <c r="AV53" s="55">
        <v>58.4</v>
      </c>
      <c r="AW53" s="74">
        <v>57.8</v>
      </c>
      <c r="AX53" s="74">
        <v>57.4</v>
      </c>
      <c r="AY53" s="55">
        <v>57.4</v>
      </c>
      <c r="AZ53" s="74">
        <v>57.9</v>
      </c>
      <c r="BA53" s="55">
        <v>52</v>
      </c>
      <c r="BB53" s="69">
        <f t="shared" si="9"/>
        <v>6</v>
      </c>
      <c r="BC53" s="54">
        <f t="shared" si="12"/>
        <v>0.10000000000000142</v>
      </c>
      <c r="BD53" s="69">
        <f>BB53-BC53</f>
        <v>5.899999999999999</v>
      </c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1">
        <f>BC53/BB53</f>
        <v>0.016666666666666902</v>
      </c>
      <c r="BZ53" s="57"/>
      <c r="CA53" s="56"/>
      <c r="CB53" s="57" t="s">
        <v>377</v>
      </c>
      <c r="CC53" s="57" t="s">
        <v>435</v>
      </c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8" t="s">
        <v>378</v>
      </c>
      <c r="CP53" s="58" t="s">
        <v>380</v>
      </c>
      <c r="CQ53" s="72" t="s">
        <v>379</v>
      </c>
    </row>
    <row r="54" spans="1:95" ht="12.75">
      <c r="A54" s="60">
        <v>32</v>
      </c>
      <c r="B54" s="59" t="s">
        <v>310</v>
      </c>
      <c r="C54" s="55">
        <v>27</v>
      </c>
      <c r="D54" s="55">
        <v>170</v>
      </c>
      <c r="E54" s="55">
        <v>59.7</v>
      </c>
      <c r="F54" s="35">
        <v>59.7</v>
      </c>
      <c r="G54" s="35">
        <v>59.7</v>
      </c>
      <c r="H54" s="35">
        <v>59.7</v>
      </c>
      <c r="I54" s="35">
        <v>59.7</v>
      </c>
      <c r="J54" s="35">
        <v>59.7</v>
      </c>
      <c r="K54" s="35">
        <v>58.4</v>
      </c>
      <c r="L54" s="35">
        <v>58.4</v>
      </c>
      <c r="M54" s="35">
        <v>57.8</v>
      </c>
      <c r="N54" s="35">
        <v>57</v>
      </c>
      <c r="O54" s="35">
        <v>56.9</v>
      </c>
      <c r="P54" s="35">
        <v>56.9</v>
      </c>
      <c r="Q54" s="35">
        <v>56.8</v>
      </c>
      <c r="R54" s="35">
        <v>56.8</v>
      </c>
      <c r="S54" s="35">
        <v>56.8</v>
      </c>
      <c r="T54" s="35">
        <v>56.8</v>
      </c>
      <c r="U54" s="35">
        <v>56.1</v>
      </c>
      <c r="V54" s="35">
        <v>56.1</v>
      </c>
      <c r="W54" s="35">
        <v>55.8</v>
      </c>
      <c r="X54" s="35">
        <v>55.8</v>
      </c>
      <c r="Y54" s="35">
        <v>55.8</v>
      </c>
      <c r="Z54" s="35">
        <v>55.8</v>
      </c>
      <c r="AA54" s="35">
        <v>56.2</v>
      </c>
      <c r="AB54" s="35">
        <v>56.2</v>
      </c>
      <c r="AC54" s="35">
        <v>56.2</v>
      </c>
      <c r="AD54" s="35">
        <v>54.9</v>
      </c>
      <c r="AE54" s="35">
        <v>54.9</v>
      </c>
      <c r="AF54" s="35">
        <v>54.8</v>
      </c>
      <c r="AG54" s="35"/>
      <c r="AH54" s="35"/>
      <c r="AI54" s="35"/>
      <c r="AJ54" s="35"/>
      <c r="AK54" s="35"/>
      <c r="AL54" s="35"/>
      <c r="AM54" s="35"/>
      <c r="AN54" s="35"/>
      <c r="AO54" s="55">
        <v>54.8</v>
      </c>
      <c r="AP54" s="55">
        <v>54.8</v>
      </c>
      <c r="AQ54" s="55">
        <v>54.8</v>
      </c>
      <c r="AR54" s="74">
        <v>56.9</v>
      </c>
      <c r="AS54" s="55">
        <v>56.9</v>
      </c>
      <c r="AT54" s="55">
        <v>56.9</v>
      </c>
      <c r="AU54" s="55">
        <v>56.9</v>
      </c>
      <c r="AV54" s="74">
        <v>59</v>
      </c>
      <c r="AW54" s="55">
        <v>59</v>
      </c>
      <c r="AX54" s="55">
        <v>59</v>
      </c>
      <c r="AY54" s="55">
        <v>59</v>
      </c>
      <c r="AZ54" s="55">
        <v>59</v>
      </c>
      <c r="BA54" s="55">
        <v>53</v>
      </c>
      <c r="BB54" s="69">
        <f t="shared" si="9"/>
        <v>6.700000000000003</v>
      </c>
      <c r="BC54" s="54">
        <f>E54-AZ54</f>
        <v>0.7000000000000028</v>
      </c>
      <c r="BD54" s="69">
        <f>BB54-BC54</f>
        <v>6</v>
      </c>
      <c r="BE54" s="69">
        <f>H54-BD54</f>
        <v>53.7</v>
      </c>
      <c r="BF54" s="54">
        <f>H54-BC54</f>
        <v>59</v>
      </c>
      <c r="BG54" s="69">
        <f>BE54-BF54</f>
        <v>-5.299999999999997</v>
      </c>
      <c r="BH54" s="69">
        <f>K54-BG54</f>
        <v>63.699999999999996</v>
      </c>
      <c r="BI54" s="54">
        <f>K54-BF54</f>
        <v>-0.6000000000000014</v>
      </c>
      <c r="BJ54" s="69">
        <f>BH54-BI54</f>
        <v>64.3</v>
      </c>
      <c r="BK54" s="69">
        <f>N54-BJ54</f>
        <v>-7.299999999999997</v>
      </c>
      <c r="BL54" s="54">
        <f>N54-BI54</f>
        <v>57.6</v>
      </c>
      <c r="BM54" s="69">
        <f>BK54-BL54</f>
        <v>-64.9</v>
      </c>
      <c r="BN54" s="69">
        <f>Q54-BM54</f>
        <v>121.7</v>
      </c>
      <c r="BO54" s="54">
        <f>Q54-BL54</f>
        <v>-0.8000000000000043</v>
      </c>
      <c r="BP54" s="69">
        <f>BN54-BO54</f>
        <v>122.5</v>
      </c>
      <c r="BQ54" s="69">
        <f>T54-BP54</f>
        <v>-65.7</v>
      </c>
      <c r="BR54" s="54">
        <f>T54-BO54</f>
        <v>57.6</v>
      </c>
      <c r="BS54" s="69">
        <f>BQ54-BR54</f>
        <v>-123.30000000000001</v>
      </c>
      <c r="BT54" s="69">
        <f>W54-BS54</f>
        <v>179.10000000000002</v>
      </c>
      <c r="BU54" s="54">
        <f>W54-BR54</f>
        <v>-1.8000000000000043</v>
      </c>
      <c r="BV54" s="69">
        <f>BT54-BU54</f>
        <v>180.90000000000003</v>
      </c>
      <c r="BW54" s="69">
        <f>Z54-BV54</f>
        <v>-125.10000000000004</v>
      </c>
      <c r="BX54" s="54">
        <f>Z54-BU54</f>
        <v>57.6</v>
      </c>
      <c r="BY54" s="71">
        <f>BC54/BB54</f>
        <v>0.10447761194029889</v>
      </c>
      <c r="BZ54" s="57"/>
      <c r="CA54" s="56"/>
      <c r="CB54" s="57" t="s">
        <v>142</v>
      </c>
      <c r="CC54" s="57" t="s">
        <v>399</v>
      </c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8" t="s">
        <v>143</v>
      </c>
      <c r="CP54" s="58" t="s">
        <v>144</v>
      </c>
      <c r="CQ54" s="72">
        <v>40296</v>
      </c>
    </row>
    <row r="55" spans="1:95" ht="17.25">
      <c r="A55" s="78" t="s">
        <v>391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80"/>
    </row>
    <row r="56" spans="1:95" ht="12.75" hidden="1">
      <c r="A56" s="9">
        <v>33</v>
      </c>
      <c r="B56" s="10" t="s">
        <v>194</v>
      </c>
      <c r="C56" s="14">
        <v>24</v>
      </c>
      <c r="D56" s="14">
        <v>160</v>
      </c>
      <c r="E56" s="14">
        <v>61.5</v>
      </c>
      <c r="F56" s="14"/>
      <c r="G56" s="14"/>
      <c r="H56" s="14"/>
      <c r="I56" s="14"/>
      <c r="J56" s="14"/>
      <c r="K56" s="14"/>
      <c r="L56" s="14"/>
      <c r="M56" s="23">
        <v>61.5</v>
      </c>
      <c r="N56" s="14">
        <v>61.5</v>
      </c>
      <c r="O56" s="14">
        <v>61.5</v>
      </c>
      <c r="P56" s="23">
        <v>59.6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>
        <v>55</v>
      </c>
      <c r="BB56" s="15">
        <f>E56-BA56</f>
        <v>6.5</v>
      </c>
      <c r="BC56" s="24">
        <f>O56-P56</f>
        <v>1.8999999999999986</v>
      </c>
      <c r="BD56" s="15">
        <f>BB56-BC56</f>
        <v>4.600000000000001</v>
      </c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16">
        <f aca="true" t="shared" si="13" ref="BY56:BY64">BC56/BB56</f>
        <v>0.2923076923076921</v>
      </c>
      <c r="BZ56" s="1"/>
      <c r="CA56" s="15"/>
      <c r="CB56" s="5" t="s">
        <v>195</v>
      </c>
      <c r="CC56" s="5" t="s">
        <v>195</v>
      </c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20" t="s">
        <v>196</v>
      </c>
      <c r="CO56" s="9" t="s">
        <v>197</v>
      </c>
      <c r="CP56" s="9" t="s">
        <v>198</v>
      </c>
      <c r="CQ56" s="22">
        <v>40316</v>
      </c>
    </row>
    <row r="57" ht="12.75" hidden="1"/>
    <row r="58" spans="1:95" ht="12.75">
      <c r="A58" s="73">
        <v>22</v>
      </c>
      <c r="B58" s="59" t="s">
        <v>395</v>
      </c>
      <c r="C58" s="55">
        <v>27</v>
      </c>
      <c r="D58" s="55">
        <v>173</v>
      </c>
      <c r="E58" s="55">
        <v>69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55"/>
      <c r="AP58" s="55"/>
      <c r="AQ58" s="55"/>
      <c r="AR58" s="55"/>
      <c r="AS58" s="74">
        <v>68</v>
      </c>
      <c r="AT58" s="74">
        <v>67.5</v>
      </c>
      <c r="AU58" s="55">
        <v>67.5</v>
      </c>
      <c r="AV58" s="55">
        <v>67.5</v>
      </c>
      <c r="AW58" s="55">
        <v>67.5</v>
      </c>
      <c r="AX58" s="74">
        <v>66</v>
      </c>
      <c r="AY58" s="55">
        <v>66</v>
      </c>
      <c r="AZ58" s="55">
        <v>66</v>
      </c>
      <c r="BA58" s="55">
        <v>62</v>
      </c>
      <c r="BB58" s="69">
        <f aca="true" t="shared" si="14" ref="BB58:BB70">E58-BA58</f>
        <v>7</v>
      </c>
      <c r="BC58" s="54">
        <f>E58-AZ58</f>
        <v>3</v>
      </c>
      <c r="BD58" s="69">
        <f>BB58-BC58</f>
        <v>4</v>
      </c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1"/>
      <c r="BZ58" s="57"/>
      <c r="CA58" s="56"/>
      <c r="CB58" s="57" t="s">
        <v>397</v>
      </c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8" t="s">
        <v>396</v>
      </c>
      <c r="CP58" s="58"/>
      <c r="CQ58" s="72"/>
    </row>
    <row r="59" spans="1:95" ht="12.75">
      <c r="A59" s="60">
        <v>23</v>
      </c>
      <c r="B59" s="59" t="s">
        <v>260</v>
      </c>
      <c r="C59" s="55">
        <v>24</v>
      </c>
      <c r="D59" s="55">
        <v>166</v>
      </c>
      <c r="E59" s="55">
        <v>60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>
        <v>60</v>
      </c>
      <c r="S59" s="35">
        <v>59</v>
      </c>
      <c r="T59" s="35">
        <v>58</v>
      </c>
      <c r="U59" s="35">
        <v>56</v>
      </c>
      <c r="V59" s="35">
        <v>56</v>
      </c>
      <c r="W59" s="35">
        <v>56</v>
      </c>
      <c r="X59" s="35">
        <v>56</v>
      </c>
      <c r="Y59" s="35">
        <v>56</v>
      </c>
      <c r="Z59" s="35">
        <v>55.7</v>
      </c>
      <c r="AA59" s="35">
        <v>55.5</v>
      </c>
      <c r="AB59" s="35">
        <v>55.5</v>
      </c>
      <c r="AC59" s="35">
        <v>56.5</v>
      </c>
      <c r="AD59" s="35">
        <f>AC59+1</f>
        <v>57.5</v>
      </c>
      <c r="AE59" s="35">
        <f>AD59+1</f>
        <v>58.5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55">
        <v>58.5</v>
      </c>
      <c r="AP59" s="55">
        <v>58.5</v>
      </c>
      <c r="AQ59" s="55">
        <v>58.5</v>
      </c>
      <c r="AR59" s="55">
        <v>58.5</v>
      </c>
      <c r="AS59" s="55">
        <v>58.5</v>
      </c>
      <c r="AT59" s="55">
        <v>58.5</v>
      </c>
      <c r="AU59" s="55">
        <v>58.5</v>
      </c>
      <c r="AV59" s="74">
        <v>59</v>
      </c>
      <c r="AW59" s="55">
        <v>59</v>
      </c>
      <c r="AX59" s="55"/>
      <c r="AY59" s="55">
        <v>59.6</v>
      </c>
      <c r="AZ59" s="55">
        <v>59.6</v>
      </c>
      <c r="BA59" s="55">
        <v>55</v>
      </c>
      <c r="BB59" s="69">
        <f t="shared" si="14"/>
        <v>5</v>
      </c>
      <c r="BC59" s="54">
        <f aca="true" t="shared" si="15" ref="BC59:BC67">E59-AZ59</f>
        <v>0.3999999999999986</v>
      </c>
      <c r="BD59" s="69">
        <f aca="true" t="shared" si="16" ref="BD59:BD65">BB59-BC59</f>
        <v>4.600000000000001</v>
      </c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1">
        <f>BC59/BB59</f>
        <v>0.07999999999999971</v>
      </c>
      <c r="BZ59" s="57"/>
      <c r="CA59" s="56"/>
      <c r="CB59" s="57" t="s">
        <v>264</v>
      </c>
      <c r="CC59" s="57" t="s">
        <v>264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8"/>
      <c r="CP59" s="58" t="s">
        <v>261</v>
      </c>
      <c r="CQ59" s="72">
        <v>40352</v>
      </c>
    </row>
    <row r="60" spans="1:95" ht="12.75">
      <c r="A60" s="60">
        <v>24</v>
      </c>
      <c r="B60" s="59" t="s">
        <v>145</v>
      </c>
      <c r="C60" s="55">
        <v>25</v>
      </c>
      <c r="D60" s="55">
        <v>165</v>
      </c>
      <c r="E60" s="55">
        <v>57.5</v>
      </c>
      <c r="F60" s="35">
        <v>57</v>
      </c>
      <c r="G60" s="35">
        <v>56.8</v>
      </c>
      <c r="H60" s="35">
        <v>56.8</v>
      </c>
      <c r="I60" s="35">
        <v>56.3</v>
      </c>
      <c r="J60" s="35">
        <v>55.9</v>
      </c>
      <c r="K60" s="35">
        <v>55.7</v>
      </c>
      <c r="L60" s="35">
        <v>55.9</v>
      </c>
      <c r="M60" s="35">
        <v>55.1</v>
      </c>
      <c r="N60" s="35">
        <v>54.6</v>
      </c>
      <c r="O60" s="35">
        <v>54.9</v>
      </c>
      <c r="P60" s="35"/>
      <c r="Q60" s="35"/>
      <c r="R60" s="35"/>
      <c r="S60" s="35">
        <v>55.2</v>
      </c>
      <c r="T60" s="35">
        <v>55.7</v>
      </c>
      <c r="U60" s="35">
        <v>53.9</v>
      </c>
      <c r="V60" s="35">
        <v>54.2</v>
      </c>
      <c r="W60" s="35">
        <v>54.2</v>
      </c>
      <c r="X60" s="35">
        <v>55.3</v>
      </c>
      <c r="Y60" s="35">
        <v>54.2</v>
      </c>
      <c r="Z60" s="35">
        <v>54.2</v>
      </c>
      <c r="AA60" s="35">
        <v>54.1</v>
      </c>
      <c r="AB60" s="35">
        <v>54.1</v>
      </c>
      <c r="AC60" s="35">
        <v>55.1</v>
      </c>
      <c r="AD60" s="35">
        <v>55.6</v>
      </c>
      <c r="AE60" s="35">
        <f>AD60+1</f>
        <v>56.6</v>
      </c>
      <c r="AF60" s="35">
        <v>56.6</v>
      </c>
      <c r="AG60" s="35">
        <f>56.2</f>
        <v>56.2</v>
      </c>
      <c r="AH60" s="35">
        <v>56.3</v>
      </c>
      <c r="AI60" s="35"/>
      <c r="AJ60" s="35"/>
      <c r="AK60" s="35"/>
      <c r="AL60" s="35"/>
      <c r="AM60" s="35"/>
      <c r="AN60" s="35"/>
      <c r="AO60" s="55">
        <v>56.3</v>
      </c>
      <c r="AP60" s="55">
        <v>56.3</v>
      </c>
      <c r="AQ60" s="55">
        <v>56.3</v>
      </c>
      <c r="AR60" s="55">
        <v>56.3</v>
      </c>
      <c r="AS60" s="55">
        <v>56.3</v>
      </c>
      <c r="AT60" s="55">
        <v>56.3</v>
      </c>
      <c r="AU60" s="55">
        <v>56.3</v>
      </c>
      <c r="AV60" s="55">
        <v>56.3</v>
      </c>
      <c r="AW60" s="55">
        <v>56.3</v>
      </c>
      <c r="AX60" s="55">
        <v>56.3</v>
      </c>
      <c r="AY60" s="55">
        <v>56.3</v>
      </c>
      <c r="AZ60" s="55">
        <v>56.3</v>
      </c>
      <c r="BA60" s="55">
        <v>53</v>
      </c>
      <c r="BB60" s="69">
        <f t="shared" si="14"/>
        <v>4.5</v>
      </c>
      <c r="BC60" s="54">
        <f t="shared" si="15"/>
        <v>1.2000000000000028</v>
      </c>
      <c r="BD60" s="69">
        <f t="shared" si="16"/>
        <v>3.299999999999997</v>
      </c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1">
        <f>BC60/BB60</f>
        <v>0.2666666666666673</v>
      </c>
      <c r="BZ60" s="57">
        <f>E60</f>
        <v>57.5</v>
      </c>
      <c r="CA60" s="56"/>
      <c r="CB60" s="57" t="s">
        <v>304</v>
      </c>
      <c r="CC60" s="57" t="s">
        <v>348</v>
      </c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8" t="s">
        <v>146</v>
      </c>
      <c r="CP60" s="58" t="s">
        <v>147</v>
      </c>
      <c r="CQ60" s="72" t="s">
        <v>53</v>
      </c>
    </row>
    <row r="61" spans="1:95" ht="12.75" hidden="1">
      <c r="A61" s="9">
        <v>26.5</v>
      </c>
      <c r="B61" s="10" t="s">
        <v>205</v>
      </c>
      <c r="C61" s="14">
        <v>24</v>
      </c>
      <c r="D61" s="14">
        <v>166</v>
      </c>
      <c r="E61" s="14">
        <v>57</v>
      </c>
      <c r="F61" s="14">
        <v>57</v>
      </c>
      <c r="G61" s="14">
        <v>57</v>
      </c>
      <c r="H61" s="14">
        <v>57</v>
      </c>
      <c r="I61" s="14">
        <v>57</v>
      </c>
      <c r="J61" s="14">
        <v>57</v>
      </c>
      <c r="K61" s="14">
        <v>57</v>
      </c>
      <c r="L61" s="14">
        <v>57</v>
      </c>
      <c r="M61" s="14">
        <v>57</v>
      </c>
      <c r="N61" s="14">
        <v>57</v>
      </c>
      <c r="O61" s="14">
        <v>57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55"/>
      <c r="AX61" s="55"/>
      <c r="AY61" s="55"/>
      <c r="AZ61" s="55"/>
      <c r="BA61" s="14">
        <v>53</v>
      </c>
      <c r="BB61" s="69">
        <f t="shared" si="14"/>
        <v>4</v>
      </c>
      <c r="BC61" s="54">
        <f t="shared" si="15"/>
        <v>57</v>
      </c>
      <c r="BD61" s="69">
        <f t="shared" si="16"/>
        <v>-53</v>
      </c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16">
        <f t="shared" si="13"/>
        <v>14.25</v>
      </c>
      <c r="BZ61" s="1"/>
      <c r="CA61" s="19"/>
      <c r="CB61" s="5" t="s">
        <v>206</v>
      </c>
      <c r="CC61" s="5" t="s">
        <v>206</v>
      </c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20"/>
      <c r="CO61" s="9" t="s">
        <v>207</v>
      </c>
      <c r="CP61" s="9" t="s">
        <v>208</v>
      </c>
      <c r="CQ61" s="22">
        <v>40304</v>
      </c>
    </row>
    <row r="62" spans="1:95" ht="12.75" hidden="1">
      <c r="A62" s="9">
        <v>27</v>
      </c>
      <c r="B62" s="10" t="s">
        <v>176</v>
      </c>
      <c r="C62" s="14">
        <v>26</v>
      </c>
      <c r="D62" s="14">
        <v>172</v>
      </c>
      <c r="E62" s="14">
        <v>65</v>
      </c>
      <c r="F62" s="14">
        <v>65</v>
      </c>
      <c r="G62" s="14">
        <v>65</v>
      </c>
      <c r="H62" s="14">
        <v>65</v>
      </c>
      <c r="I62" s="14">
        <v>65</v>
      </c>
      <c r="J62" s="14">
        <v>65</v>
      </c>
      <c r="K62" s="23">
        <v>64</v>
      </c>
      <c r="L62" s="23">
        <v>63.2</v>
      </c>
      <c r="M62" s="32">
        <v>63.9</v>
      </c>
      <c r="N62" s="14">
        <v>63.9</v>
      </c>
      <c r="O62" s="14">
        <v>63.9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55"/>
      <c r="AX62" s="55"/>
      <c r="AY62" s="55"/>
      <c r="AZ62" s="55"/>
      <c r="BA62" s="14">
        <v>60</v>
      </c>
      <c r="BB62" s="69">
        <f t="shared" si="14"/>
        <v>5</v>
      </c>
      <c r="BC62" s="54">
        <f t="shared" si="15"/>
        <v>65</v>
      </c>
      <c r="BD62" s="69">
        <f t="shared" si="16"/>
        <v>-60</v>
      </c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16">
        <f t="shared" si="13"/>
        <v>13</v>
      </c>
      <c r="BZ62" s="1"/>
      <c r="CA62" s="19"/>
      <c r="CB62" s="5" t="s">
        <v>177</v>
      </c>
      <c r="CC62" s="5" t="s">
        <v>160</v>
      </c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20"/>
      <c r="CO62" s="9" t="s">
        <v>72</v>
      </c>
      <c r="CP62" s="9" t="s">
        <v>178</v>
      </c>
      <c r="CQ62" s="22">
        <v>40297</v>
      </c>
    </row>
    <row r="63" spans="1:95" ht="12.75" hidden="1">
      <c r="A63" s="9">
        <v>27.5</v>
      </c>
      <c r="B63" s="10" t="s">
        <v>148</v>
      </c>
      <c r="C63" s="14">
        <v>32</v>
      </c>
      <c r="D63" s="14">
        <v>175</v>
      </c>
      <c r="E63" s="14">
        <v>64.5</v>
      </c>
      <c r="F63" s="14">
        <v>64.5</v>
      </c>
      <c r="G63" s="14">
        <v>64.5</v>
      </c>
      <c r="H63" s="14">
        <v>64.5</v>
      </c>
      <c r="I63" s="14">
        <v>64.5</v>
      </c>
      <c r="J63" s="14">
        <v>64.5</v>
      </c>
      <c r="K63" s="14">
        <v>64.5</v>
      </c>
      <c r="L63" s="14">
        <v>64.5</v>
      </c>
      <c r="M63" s="14">
        <v>64.5</v>
      </c>
      <c r="N63" s="23">
        <v>62</v>
      </c>
      <c r="O63" s="14">
        <v>62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55"/>
      <c r="AX63" s="55"/>
      <c r="AY63" s="55"/>
      <c r="AZ63" s="55"/>
      <c r="BA63" s="14">
        <v>59</v>
      </c>
      <c r="BB63" s="69">
        <f t="shared" si="14"/>
        <v>5.5</v>
      </c>
      <c r="BC63" s="54">
        <f t="shared" si="15"/>
        <v>64.5</v>
      </c>
      <c r="BD63" s="69">
        <f t="shared" si="16"/>
        <v>-59</v>
      </c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16">
        <f t="shared" si="13"/>
        <v>11.727272727272727</v>
      </c>
      <c r="BZ63" s="1"/>
      <c r="CA63" s="19"/>
      <c r="CB63" s="5" t="s">
        <v>149</v>
      </c>
      <c r="CC63" s="5" t="s">
        <v>149</v>
      </c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20" t="s">
        <v>150</v>
      </c>
      <c r="CO63" s="9" t="s">
        <v>151</v>
      </c>
      <c r="CP63" s="9" t="s">
        <v>152</v>
      </c>
      <c r="CQ63" s="22">
        <v>40301</v>
      </c>
    </row>
    <row r="64" spans="1:95" ht="12.75" hidden="1">
      <c r="A64" s="36">
        <v>28</v>
      </c>
      <c r="B64" s="37" t="s">
        <v>167</v>
      </c>
      <c r="C64" s="38">
        <v>27</v>
      </c>
      <c r="D64" s="38">
        <v>165</v>
      </c>
      <c r="E64" s="38">
        <v>57.3</v>
      </c>
      <c r="F64" s="38">
        <v>56</v>
      </c>
      <c r="G64" s="38">
        <v>56</v>
      </c>
      <c r="H64" s="38">
        <v>56</v>
      </c>
      <c r="I64" s="38">
        <v>56</v>
      </c>
      <c r="J64" s="38">
        <v>56</v>
      </c>
      <c r="K64" s="38">
        <v>56</v>
      </c>
      <c r="L64" s="38">
        <v>56</v>
      </c>
      <c r="M64" s="38">
        <v>56</v>
      </c>
      <c r="N64" s="38">
        <v>56</v>
      </c>
      <c r="O64" s="38">
        <v>56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55"/>
      <c r="AX64" s="55"/>
      <c r="AY64" s="55"/>
      <c r="AZ64" s="55"/>
      <c r="BA64" s="38">
        <v>53</v>
      </c>
      <c r="BB64" s="69">
        <f t="shared" si="14"/>
        <v>4.299999999999997</v>
      </c>
      <c r="BC64" s="54">
        <f t="shared" si="15"/>
        <v>57.3</v>
      </c>
      <c r="BD64" s="69">
        <f t="shared" si="16"/>
        <v>-53</v>
      </c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16">
        <f t="shared" si="13"/>
        <v>13.325581395348845</v>
      </c>
      <c r="BZ64" s="41">
        <f>E64</f>
        <v>57.3</v>
      </c>
      <c r="CA64" s="42"/>
      <c r="CB64" s="40" t="s">
        <v>168</v>
      </c>
      <c r="CC64" s="40" t="s">
        <v>169</v>
      </c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4"/>
      <c r="CO64" s="36" t="s">
        <v>170</v>
      </c>
      <c r="CP64" s="45" t="s">
        <v>171</v>
      </c>
      <c r="CQ64" s="46" t="s">
        <v>53</v>
      </c>
    </row>
    <row r="65" spans="1:95" ht="12.75">
      <c r="A65" s="60">
        <v>26</v>
      </c>
      <c r="B65" s="59" t="s">
        <v>414</v>
      </c>
      <c r="C65" s="55">
        <v>25</v>
      </c>
      <c r="D65" s="55">
        <v>170</v>
      </c>
      <c r="E65" s="55">
        <v>60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55"/>
      <c r="AP65" s="55"/>
      <c r="AQ65" s="55"/>
      <c r="AR65" s="55"/>
      <c r="AS65" s="55"/>
      <c r="AT65" s="55"/>
      <c r="AU65" s="74">
        <v>59.4</v>
      </c>
      <c r="AV65" s="74">
        <v>59</v>
      </c>
      <c r="AW65" s="55">
        <v>59</v>
      </c>
      <c r="AX65" s="74">
        <v>59.7</v>
      </c>
      <c r="AY65" s="74">
        <v>58.5</v>
      </c>
      <c r="AZ65" s="55">
        <v>58.5</v>
      </c>
      <c r="BA65" s="55">
        <v>57</v>
      </c>
      <c r="BB65" s="69">
        <f t="shared" si="14"/>
        <v>3</v>
      </c>
      <c r="BC65" s="54">
        <f t="shared" si="15"/>
        <v>1.5</v>
      </c>
      <c r="BD65" s="69">
        <f t="shared" si="16"/>
        <v>1.5</v>
      </c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1">
        <f>BC65/BB65</f>
        <v>0.5</v>
      </c>
      <c r="BZ65" s="57"/>
      <c r="CA65" s="56"/>
      <c r="CB65" s="57" t="s">
        <v>416</v>
      </c>
      <c r="CC65" s="57" t="s">
        <v>432</v>
      </c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8" t="s">
        <v>415</v>
      </c>
      <c r="CP65" s="58" t="s">
        <v>417</v>
      </c>
      <c r="CQ65" s="72"/>
    </row>
    <row r="66" spans="1:95" ht="12.75">
      <c r="A66" s="60">
        <v>33</v>
      </c>
      <c r="B66" s="59" t="s">
        <v>325</v>
      </c>
      <c r="C66" s="55"/>
      <c r="D66" s="55">
        <v>177</v>
      </c>
      <c r="E66" s="55">
        <v>65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>
        <v>65</v>
      </c>
      <c r="AF66" s="35">
        <v>65</v>
      </c>
      <c r="AG66" s="35"/>
      <c r="AH66" s="35"/>
      <c r="AI66" s="35">
        <v>62.5</v>
      </c>
      <c r="AJ66" s="35">
        <v>62.5</v>
      </c>
      <c r="AK66" s="35">
        <v>61.9</v>
      </c>
      <c r="AL66" s="35">
        <v>62.3</v>
      </c>
      <c r="AM66" s="35"/>
      <c r="AN66" s="35"/>
      <c r="AO66" s="55">
        <v>62.3</v>
      </c>
      <c r="AP66" s="55">
        <v>62.3</v>
      </c>
      <c r="AQ66" s="55">
        <v>62.3</v>
      </c>
      <c r="AR66" s="55">
        <v>62.3</v>
      </c>
      <c r="AS66" s="55">
        <v>62.3</v>
      </c>
      <c r="AT66" s="55">
        <v>62.3</v>
      </c>
      <c r="AU66" s="55">
        <v>62.3</v>
      </c>
      <c r="AV66" s="55">
        <v>62.3</v>
      </c>
      <c r="AW66" s="74">
        <v>62.4</v>
      </c>
      <c r="AX66" s="55">
        <v>62.4</v>
      </c>
      <c r="AY66" s="74">
        <v>61.7</v>
      </c>
      <c r="AZ66" s="74">
        <v>61.7</v>
      </c>
      <c r="BA66" s="55">
        <v>58</v>
      </c>
      <c r="BB66" s="69">
        <f t="shared" si="14"/>
        <v>7</v>
      </c>
      <c r="BC66" s="54">
        <f t="shared" si="15"/>
        <v>3.299999999999997</v>
      </c>
      <c r="BD66" s="69">
        <f>BB66-BC66</f>
        <v>3.700000000000003</v>
      </c>
      <c r="BE66" s="69">
        <f>H66-BD66</f>
        <v>-3.700000000000003</v>
      </c>
      <c r="BF66" s="54">
        <f>H66-BC66</f>
        <v>-3.299999999999997</v>
      </c>
      <c r="BG66" s="69">
        <f>BE66-BF66</f>
        <v>-0.4000000000000057</v>
      </c>
      <c r="BH66" s="69">
        <f>K66-BG66</f>
        <v>0.4000000000000057</v>
      </c>
      <c r="BI66" s="54">
        <f>K66-BF66</f>
        <v>3.299999999999997</v>
      </c>
      <c r="BJ66" s="69">
        <f>BH66-BI66</f>
        <v>-2.8999999999999915</v>
      </c>
      <c r="BK66" s="69">
        <f>N66-BJ66</f>
        <v>2.8999999999999915</v>
      </c>
      <c r="BL66" s="54">
        <f>N66-BI66</f>
        <v>-3.299999999999997</v>
      </c>
      <c r="BM66" s="69">
        <f>BK66-BL66</f>
        <v>6.199999999999989</v>
      </c>
      <c r="BN66" s="69">
        <f>Q66-BM66</f>
        <v>-6.199999999999989</v>
      </c>
      <c r="BO66" s="54">
        <f>Q66-BL66</f>
        <v>3.299999999999997</v>
      </c>
      <c r="BP66" s="69">
        <f>BN66-BO66</f>
        <v>-9.499999999999986</v>
      </c>
      <c r="BQ66" s="69">
        <f>T66-BP66</f>
        <v>9.499999999999986</v>
      </c>
      <c r="BR66" s="54">
        <f>T66-BO66</f>
        <v>-3.299999999999997</v>
      </c>
      <c r="BS66" s="69">
        <f>BQ66-BR66</f>
        <v>12.799999999999983</v>
      </c>
      <c r="BT66" s="69">
        <f>W66-BS66</f>
        <v>-12.799999999999983</v>
      </c>
      <c r="BU66" s="54">
        <f>W66-BR66</f>
        <v>3.299999999999997</v>
      </c>
      <c r="BV66" s="69">
        <f>BT66-BU66</f>
        <v>-16.09999999999998</v>
      </c>
      <c r="BW66" s="69">
        <f>Z66-BV66</f>
        <v>16.09999999999998</v>
      </c>
      <c r="BX66" s="54">
        <f>Z66-BU66</f>
        <v>-3.299999999999997</v>
      </c>
      <c r="BY66" s="71">
        <f>BC66/BB66</f>
        <v>0.47142857142857103</v>
      </c>
      <c r="BZ66" s="57"/>
      <c r="CA66" s="56">
        <f>AK66-AJ66</f>
        <v>-0.6000000000000014</v>
      </c>
      <c r="CB66" s="57" t="s">
        <v>326</v>
      </c>
      <c r="CC66" s="57" t="s">
        <v>352</v>
      </c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8" t="s">
        <v>356</v>
      </c>
      <c r="CP66" s="58"/>
      <c r="CQ66" s="72"/>
    </row>
    <row r="67" spans="1:95" ht="12.75">
      <c r="A67" s="60"/>
      <c r="B67" s="59" t="s">
        <v>418</v>
      </c>
      <c r="C67" s="55">
        <v>23.5</v>
      </c>
      <c r="D67" s="55">
        <v>160</v>
      </c>
      <c r="E67" s="55">
        <v>53.5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55"/>
      <c r="AP67" s="55"/>
      <c r="AQ67" s="55"/>
      <c r="AR67" s="55"/>
      <c r="AS67" s="55"/>
      <c r="AT67" s="55"/>
      <c r="AU67" s="55"/>
      <c r="AV67" s="74">
        <v>53.5</v>
      </c>
      <c r="AW67" s="74">
        <v>52.5</v>
      </c>
      <c r="AX67" s="55">
        <v>52.5</v>
      </c>
      <c r="AY67" s="55">
        <v>52.5</v>
      </c>
      <c r="AZ67" s="55">
        <v>52.5</v>
      </c>
      <c r="BA67" s="55">
        <v>48</v>
      </c>
      <c r="BB67" s="69">
        <f t="shared" si="14"/>
        <v>5.5</v>
      </c>
      <c r="BC67" s="54">
        <f t="shared" si="15"/>
        <v>1</v>
      </c>
      <c r="BD67" s="69">
        <f>BB67-BC67</f>
        <v>4.5</v>
      </c>
      <c r="BE67" s="69">
        <f>H67-BD67</f>
        <v>-4.5</v>
      </c>
      <c r="BF67" s="54">
        <f>H67-BC67</f>
        <v>-1</v>
      </c>
      <c r="BG67" s="69">
        <f>BE67-BF67</f>
        <v>-3.5</v>
      </c>
      <c r="BH67" s="69">
        <f>K67-BG67</f>
        <v>3.5</v>
      </c>
      <c r="BI67" s="54">
        <f>K67-BF67</f>
        <v>1</v>
      </c>
      <c r="BJ67" s="69">
        <f>BH67-BI67</f>
        <v>2.5</v>
      </c>
      <c r="BK67" s="69">
        <f>N67-BJ67</f>
        <v>-2.5</v>
      </c>
      <c r="BL67" s="54">
        <f>N67-BI67</f>
        <v>-1</v>
      </c>
      <c r="BM67" s="69">
        <f>BK67-BL67</f>
        <v>-1.5</v>
      </c>
      <c r="BN67" s="69">
        <f>Q67-BM67</f>
        <v>1.5</v>
      </c>
      <c r="BO67" s="54">
        <f>Q67-BL67</f>
        <v>1</v>
      </c>
      <c r="BP67" s="69">
        <f>BN67-BO67</f>
        <v>0.5</v>
      </c>
      <c r="BQ67" s="69">
        <f>T67-BP67</f>
        <v>-0.5</v>
      </c>
      <c r="BR67" s="54">
        <f>T67-BO67</f>
        <v>-1</v>
      </c>
      <c r="BS67" s="69">
        <f>BQ67-BR67</f>
        <v>0.5</v>
      </c>
      <c r="BT67" s="69">
        <f>W67-BS67</f>
        <v>-0.5</v>
      </c>
      <c r="BU67" s="54">
        <f>W67-BR67</f>
        <v>1</v>
      </c>
      <c r="BV67" s="69">
        <f>BT67-BU67</f>
        <v>-1.5</v>
      </c>
      <c r="BW67" s="69">
        <f>Z67-BV67</f>
        <v>1.5</v>
      </c>
      <c r="BX67" s="54">
        <f>Z67-BU67</f>
        <v>-1</v>
      </c>
      <c r="BY67" s="71">
        <f>BC67/BB67</f>
        <v>0.18181818181818182</v>
      </c>
      <c r="BZ67" s="57"/>
      <c r="CA67" s="56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8"/>
      <c r="CP67" s="58"/>
      <c r="CQ67" s="72"/>
    </row>
    <row r="68" spans="1:95" ht="15.75" customHeight="1" hidden="1">
      <c r="A68" s="9">
        <v>58</v>
      </c>
      <c r="B68" s="10" t="s">
        <v>135</v>
      </c>
      <c r="C68" s="14"/>
      <c r="D68" s="14">
        <v>173</v>
      </c>
      <c r="E68" s="14">
        <v>63</v>
      </c>
      <c r="F68" s="14">
        <v>63.2</v>
      </c>
      <c r="G68" s="23">
        <v>62.7</v>
      </c>
      <c r="H68" s="23">
        <v>62</v>
      </c>
      <c r="I68" s="14">
        <v>62</v>
      </c>
      <c r="J68" s="23">
        <v>59.999</v>
      </c>
      <c r="K68" s="14">
        <v>59.9</v>
      </c>
      <c r="L68" s="14">
        <v>59.9</v>
      </c>
      <c r="M68" s="14">
        <v>59.9</v>
      </c>
      <c r="N68" s="14">
        <v>59.9</v>
      </c>
      <c r="O68" s="14">
        <v>59.9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>
        <v>59</v>
      </c>
      <c r="BB68" s="69">
        <f t="shared" si="14"/>
        <v>4</v>
      </c>
      <c r="BC68" s="54">
        <f>E68-AV68</f>
        <v>63</v>
      </c>
      <c r="BD68" s="69">
        <f>BB68-BC68</f>
        <v>-59</v>
      </c>
      <c r="BE68" s="69">
        <f>H68-BD68</f>
        <v>121</v>
      </c>
      <c r="BF68" s="54">
        <f>H68-BC68</f>
        <v>-1</v>
      </c>
      <c r="BG68" s="69">
        <f>BE68-BF68</f>
        <v>122</v>
      </c>
      <c r="BH68" s="69">
        <f>K68-BG68</f>
        <v>-62.1</v>
      </c>
      <c r="BI68" s="54">
        <f>K68-BF68</f>
        <v>60.9</v>
      </c>
      <c r="BJ68" s="69">
        <f>BH68-BI68</f>
        <v>-123</v>
      </c>
      <c r="BK68" s="69">
        <f>N68-BJ68</f>
        <v>182.9</v>
      </c>
      <c r="BL68" s="54">
        <f>N68-BI68</f>
        <v>-1</v>
      </c>
      <c r="BM68" s="69">
        <f>BK68-BL68</f>
        <v>183.9</v>
      </c>
      <c r="BN68" s="69">
        <f>Q68-BM68</f>
        <v>-183.9</v>
      </c>
      <c r="BO68" s="54">
        <f>Q68-BL68</f>
        <v>1</v>
      </c>
      <c r="BP68" s="69">
        <f>BN68-BO68</f>
        <v>-184.9</v>
      </c>
      <c r="BQ68" s="69">
        <f>T68-BP68</f>
        <v>184.9</v>
      </c>
      <c r="BR68" s="54">
        <f>T68-BO68</f>
        <v>-1</v>
      </c>
      <c r="BS68" s="69">
        <f>BQ68-BR68</f>
        <v>185.9</v>
      </c>
      <c r="BT68" s="69">
        <f>W68-BS68</f>
        <v>-185.9</v>
      </c>
      <c r="BU68" s="54">
        <f>W68-BR68</f>
        <v>1</v>
      </c>
      <c r="BV68" s="69">
        <f>BT68-BU68</f>
        <v>-186.9</v>
      </c>
      <c r="BW68" s="69">
        <f>Z68-BV68</f>
        <v>186.9</v>
      </c>
      <c r="BX68" s="54">
        <f>Z68-BU68</f>
        <v>-1</v>
      </c>
      <c r="BY68" s="69">
        <f>BW68-BX68</f>
        <v>187.9</v>
      </c>
      <c r="BZ68" s="18">
        <f>E68</f>
        <v>63</v>
      </c>
      <c r="CA68" s="15"/>
      <c r="CB68" s="5" t="s">
        <v>136</v>
      </c>
      <c r="CC68" s="5" t="s">
        <v>137</v>
      </c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20"/>
      <c r="CO68" s="9"/>
      <c r="CP68" s="17"/>
      <c r="CQ68" s="22" t="s">
        <v>53</v>
      </c>
    </row>
    <row r="69" spans="1:95" ht="12.75">
      <c r="A69" s="60">
        <v>29</v>
      </c>
      <c r="B69" s="59" t="s">
        <v>217</v>
      </c>
      <c r="C69" s="55">
        <v>25</v>
      </c>
      <c r="D69" s="55">
        <v>163</v>
      </c>
      <c r="E69" s="55">
        <v>56</v>
      </c>
      <c r="F69" s="35"/>
      <c r="G69" s="35"/>
      <c r="H69" s="35"/>
      <c r="I69" s="35"/>
      <c r="J69" s="35"/>
      <c r="K69" s="35"/>
      <c r="L69" s="35"/>
      <c r="M69" s="35"/>
      <c r="N69" s="35">
        <v>56</v>
      </c>
      <c r="O69" s="35">
        <v>56</v>
      </c>
      <c r="P69" s="35">
        <v>56</v>
      </c>
      <c r="Q69" s="35">
        <v>56</v>
      </c>
      <c r="R69" s="35">
        <v>56</v>
      </c>
      <c r="S69" s="35">
        <v>56</v>
      </c>
      <c r="T69" s="35">
        <v>56</v>
      </c>
      <c r="U69" s="35">
        <v>56</v>
      </c>
      <c r="V69" s="35">
        <v>56</v>
      </c>
      <c r="W69" s="35">
        <v>55.7</v>
      </c>
      <c r="X69" s="35">
        <v>55.7</v>
      </c>
      <c r="Y69" s="35">
        <v>55.7</v>
      </c>
      <c r="Z69" s="35">
        <v>55.7</v>
      </c>
      <c r="AA69" s="35">
        <v>55.7</v>
      </c>
      <c r="AB69" s="35">
        <v>55.7</v>
      </c>
      <c r="AC69" s="35">
        <v>55.7</v>
      </c>
      <c r="AD69" s="35">
        <v>55.7</v>
      </c>
      <c r="AE69" s="35">
        <v>55.7</v>
      </c>
      <c r="AF69" s="35">
        <v>55.7</v>
      </c>
      <c r="AG69" s="35">
        <v>55.7</v>
      </c>
      <c r="AH69" s="35"/>
      <c r="AI69" s="35"/>
      <c r="AJ69" s="35"/>
      <c r="AK69" s="35"/>
      <c r="AL69" s="35"/>
      <c r="AM69" s="35"/>
      <c r="AN69" s="35"/>
      <c r="AO69" s="55">
        <v>55.7</v>
      </c>
      <c r="AP69" s="55">
        <v>55.7</v>
      </c>
      <c r="AQ69" s="55">
        <v>55.7</v>
      </c>
      <c r="AR69" s="55">
        <v>55.7</v>
      </c>
      <c r="AS69" s="55">
        <v>55.7</v>
      </c>
      <c r="AT69" s="55">
        <v>55.7</v>
      </c>
      <c r="AU69" s="55">
        <v>55.7</v>
      </c>
      <c r="AV69" s="55">
        <v>55.7</v>
      </c>
      <c r="AW69" s="55">
        <v>55.7</v>
      </c>
      <c r="AX69" s="74">
        <v>56</v>
      </c>
      <c r="AY69" s="55">
        <v>56</v>
      </c>
      <c r="AZ69" s="74">
        <v>56</v>
      </c>
      <c r="BA69" s="55">
        <v>53</v>
      </c>
      <c r="BB69" s="69">
        <f t="shared" si="14"/>
        <v>3</v>
      </c>
      <c r="BC69" s="54">
        <f>E69-AZ69</f>
        <v>0</v>
      </c>
      <c r="BD69" s="69">
        <f>BB69-BC69</f>
        <v>3</v>
      </c>
      <c r="BE69" s="69">
        <f>H69-BD69</f>
        <v>-3</v>
      </c>
      <c r="BF69" s="54">
        <f>H69-BC69</f>
        <v>0</v>
      </c>
      <c r="BG69" s="69">
        <f>BE69-BF69</f>
        <v>-3</v>
      </c>
      <c r="BH69" s="69">
        <f>K69-BG69</f>
        <v>3</v>
      </c>
      <c r="BI69" s="54">
        <f>K69-BF69</f>
        <v>0</v>
      </c>
      <c r="BJ69" s="69">
        <f>BH69-BI69</f>
        <v>3</v>
      </c>
      <c r="BK69" s="69">
        <f>N69-BJ69</f>
        <v>53</v>
      </c>
      <c r="BL69" s="54">
        <f>N69-BI69</f>
        <v>56</v>
      </c>
      <c r="BM69" s="69">
        <f>BK69-BL69</f>
        <v>-3</v>
      </c>
      <c r="BN69" s="69">
        <f>Q69-BM69</f>
        <v>59</v>
      </c>
      <c r="BO69" s="54">
        <f>Q69-BL69</f>
        <v>0</v>
      </c>
      <c r="BP69" s="69">
        <f>BN69-BO69</f>
        <v>59</v>
      </c>
      <c r="BQ69" s="69">
        <f>T69-BP69</f>
        <v>-3</v>
      </c>
      <c r="BR69" s="54">
        <f>T69-BO69</f>
        <v>56</v>
      </c>
      <c r="BS69" s="69">
        <f>BQ69-BR69</f>
        <v>-59</v>
      </c>
      <c r="BT69" s="69">
        <f>W69-BS69</f>
        <v>114.7</v>
      </c>
      <c r="BU69" s="54">
        <f>W69-BR69</f>
        <v>-0.29999999999999716</v>
      </c>
      <c r="BV69" s="69">
        <f>BT69-BU69</f>
        <v>115</v>
      </c>
      <c r="BW69" s="69">
        <f>Z69-BV69</f>
        <v>-59.3</v>
      </c>
      <c r="BX69" s="54">
        <f>Z69-BU69</f>
        <v>56</v>
      </c>
      <c r="BY69" s="71">
        <f>BC69/BB69</f>
        <v>0</v>
      </c>
      <c r="BZ69" s="57"/>
      <c r="CA69" s="56"/>
      <c r="CB69" s="57" t="s">
        <v>218</v>
      </c>
      <c r="CC69" s="57" t="s">
        <v>324</v>
      </c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 t="s">
        <v>219</v>
      </c>
      <c r="CO69" s="58" t="s">
        <v>220</v>
      </c>
      <c r="CP69" s="58" t="s">
        <v>221</v>
      </c>
      <c r="CQ69" s="72">
        <v>40323</v>
      </c>
    </row>
    <row r="70" spans="1:95" ht="12.75">
      <c r="A70" s="60"/>
      <c r="B70" s="59" t="s">
        <v>422</v>
      </c>
      <c r="C70" s="55">
        <v>25</v>
      </c>
      <c r="D70" s="55">
        <v>165</v>
      </c>
      <c r="E70" s="55">
        <v>56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55"/>
      <c r="AP70" s="55"/>
      <c r="AQ70" s="55"/>
      <c r="AR70" s="74"/>
      <c r="AS70" s="55"/>
      <c r="AT70" s="55"/>
      <c r="AU70" s="55"/>
      <c r="AV70" s="55"/>
      <c r="AW70" s="74">
        <v>56</v>
      </c>
      <c r="AX70" s="55">
        <v>56</v>
      </c>
      <c r="AY70" s="55">
        <v>56</v>
      </c>
      <c r="AZ70" s="55">
        <v>56</v>
      </c>
      <c r="BA70" s="55">
        <v>52</v>
      </c>
      <c r="BB70" s="69">
        <f t="shared" si="14"/>
        <v>4</v>
      </c>
      <c r="BC70" s="54">
        <f>E70-AZ70</f>
        <v>0</v>
      </c>
      <c r="BD70" s="69">
        <f>BB70-BC70</f>
        <v>4</v>
      </c>
      <c r="BE70" s="69">
        <f>H70-BD70</f>
        <v>-4</v>
      </c>
      <c r="BF70" s="54">
        <f>H70-BC70</f>
        <v>0</v>
      </c>
      <c r="BG70" s="69">
        <f>BE70-BF70</f>
        <v>-4</v>
      </c>
      <c r="BH70" s="69">
        <f>K70-BG70</f>
        <v>4</v>
      </c>
      <c r="BI70" s="54">
        <f>K70-BF70</f>
        <v>0</v>
      </c>
      <c r="BJ70" s="69">
        <f>BH70-BI70</f>
        <v>4</v>
      </c>
      <c r="BK70" s="69">
        <f>N70-BJ70</f>
        <v>-4</v>
      </c>
      <c r="BL70" s="54">
        <f>N70-BI70</f>
        <v>0</v>
      </c>
      <c r="BM70" s="69">
        <f>BK70-BL70</f>
        <v>-4</v>
      </c>
      <c r="BN70" s="69">
        <f>Q70-BM70</f>
        <v>4</v>
      </c>
      <c r="BO70" s="54">
        <f>Q70-BL70</f>
        <v>0</v>
      </c>
      <c r="BP70" s="69">
        <f>BN70-BO70</f>
        <v>4</v>
      </c>
      <c r="BQ70" s="69">
        <f>T70-BP70</f>
        <v>-4</v>
      </c>
      <c r="BR70" s="54">
        <f>T70-BO70</f>
        <v>0</v>
      </c>
      <c r="BS70" s="69">
        <f>BQ70-BR70</f>
        <v>-4</v>
      </c>
      <c r="BT70" s="69">
        <f>W70-BS70</f>
        <v>4</v>
      </c>
      <c r="BU70" s="54">
        <f>W70-BR70</f>
        <v>0</v>
      </c>
      <c r="BV70" s="69">
        <f>BT70-BU70</f>
        <v>4</v>
      </c>
      <c r="BW70" s="69">
        <f>Z70-BV70</f>
        <v>-4</v>
      </c>
      <c r="BX70" s="54">
        <f>Z70-BU70</f>
        <v>0</v>
      </c>
      <c r="BY70" s="71">
        <f>BC70/BB70</f>
        <v>0</v>
      </c>
      <c r="BZ70" s="57"/>
      <c r="CA70" s="56"/>
      <c r="CB70" s="57" t="s">
        <v>423</v>
      </c>
      <c r="CC70" s="57" t="s">
        <v>423</v>
      </c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8"/>
      <c r="CP70" s="58"/>
      <c r="CQ70" s="72"/>
    </row>
    <row r="71" spans="1:95" ht="12.75" customHeight="1">
      <c r="A71" s="81" t="s">
        <v>392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3"/>
    </row>
    <row r="72" spans="1:95" ht="12.75" hidden="1">
      <c r="A72" s="9">
        <v>44</v>
      </c>
      <c r="B72" s="10" t="s">
        <v>158</v>
      </c>
      <c r="C72" s="1"/>
      <c r="D72" s="1"/>
      <c r="E72" s="14">
        <v>62.8</v>
      </c>
      <c r="F72" s="14">
        <v>62.8</v>
      </c>
      <c r="G72" s="23">
        <v>60.8</v>
      </c>
      <c r="H72" s="14">
        <v>60.8</v>
      </c>
      <c r="I72" s="14">
        <v>60.8</v>
      </c>
      <c r="J72" s="14">
        <v>60.8</v>
      </c>
      <c r="K72" s="14">
        <v>60.8</v>
      </c>
      <c r="L72" s="14">
        <v>60.8</v>
      </c>
      <c r="M72" s="14">
        <v>60.8</v>
      </c>
      <c r="N72" s="14">
        <v>60.8</v>
      </c>
      <c r="O72" s="14">
        <v>60.8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>
        <v>58</v>
      </c>
      <c r="BB72" s="15">
        <f aca="true" t="shared" si="17" ref="BB72:BB81">E72-BA72</f>
        <v>4.799999999999997</v>
      </c>
      <c r="BC72" s="24">
        <f>E72-O72</f>
        <v>2</v>
      </c>
      <c r="BD72" s="15">
        <f aca="true" t="shared" si="18" ref="BD72:BD86">BB72-BC72</f>
        <v>2.799999999999997</v>
      </c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16">
        <f>BC72/BB72</f>
        <v>0.4166666666666669</v>
      </c>
      <c r="BZ72" s="1"/>
      <c r="CA72" s="15"/>
      <c r="CB72" s="5" t="s">
        <v>159</v>
      </c>
      <c r="CC72" s="5" t="s">
        <v>160</v>
      </c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20"/>
      <c r="CO72" s="9"/>
      <c r="CP72" s="17" t="s">
        <v>161</v>
      </c>
      <c r="CQ72" s="31" t="s">
        <v>53</v>
      </c>
    </row>
    <row r="73" spans="1:95" ht="12.75" hidden="1">
      <c r="A73" s="9">
        <v>45</v>
      </c>
      <c r="B73" s="10" t="s">
        <v>153</v>
      </c>
      <c r="C73" s="14">
        <v>22</v>
      </c>
      <c r="D73" s="14">
        <v>170</v>
      </c>
      <c r="E73" s="14">
        <v>56</v>
      </c>
      <c r="F73" s="14">
        <v>55.7</v>
      </c>
      <c r="G73" s="23">
        <v>53.5</v>
      </c>
      <c r="H73" s="14">
        <v>53.5</v>
      </c>
      <c r="I73" s="14">
        <v>53.5</v>
      </c>
      <c r="J73" s="14">
        <v>53.5</v>
      </c>
      <c r="K73" s="14">
        <v>53.5</v>
      </c>
      <c r="L73" s="14">
        <v>53.5</v>
      </c>
      <c r="M73" s="14">
        <v>53.5</v>
      </c>
      <c r="N73" s="14">
        <v>53.5</v>
      </c>
      <c r="O73" s="14">
        <v>53.5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>
        <v>51</v>
      </c>
      <c r="BB73" s="15">
        <f t="shared" si="17"/>
        <v>5</v>
      </c>
      <c r="BC73" s="24">
        <f>E73-O73</f>
        <v>2.5</v>
      </c>
      <c r="BD73" s="15">
        <f t="shared" si="18"/>
        <v>2.5</v>
      </c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16">
        <f>BC73/BB73</f>
        <v>0.5</v>
      </c>
      <c r="BZ73" s="1"/>
      <c r="CA73" s="15"/>
      <c r="CB73" s="5" t="s">
        <v>154</v>
      </c>
      <c r="CC73" s="5" t="s">
        <v>155</v>
      </c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20"/>
      <c r="CO73" s="9" t="s">
        <v>156</v>
      </c>
      <c r="CP73" s="9" t="s">
        <v>157</v>
      </c>
      <c r="CQ73" s="22">
        <v>40263</v>
      </c>
    </row>
    <row r="74" spans="1:95" ht="12.75">
      <c r="A74" s="60">
        <v>28</v>
      </c>
      <c r="B74" s="59" t="s">
        <v>259</v>
      </c>
      <c r="C74" s="55">
        <v>29</v>
      </c>
      <c r="D74" s="55">
        <v>170</v>
      </c>
      <c r="E74" s="55">
        <v>58.5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>
        <v>58.5</v>
      </c>
      <c r="S74" s="35">
        <v>57.7</v>
      </c>
      <c r="T74" s="35">
        <v>58</v>
      </c>
      <c r="U74" s="35">
        <v>58</v>
      </c>
      <c r="V74" s="35">
        <v>58</v>
      </c>
      <c r="W74" s="35">
        <v>58</v>
      </c>
      <c r="X74" s="35">
        <v>57.9</v>
      </c>
      <c r="Y74" s="35">
        <v>57.9</v>
      </c>
      <c r="Z74" s="35">
        <v>58</v>
      </c>
      <c r="AA74" s="35">
        <v>60</v>
      </c>
      <c r="AB74" s="35">
        <v>60</v>
      </c>
      <c r="AC74" s="35">
        <v>58</v>
      </c>
      <c r="AD74" s="35">
        <v>57.9</v>
      </c>
      <c r="AE74" s="35">
        <v>59</v>
      </c>
      <c r="AF74" s="35">
        <v>58.4</v>
      </c>
      <c r="AG74" s="35"/>
      <c r="AH74" s="35">
        <v>57.4</v>
      </c>
      <c r="AI74" s="35"/>
      <c r="AJ74" s="35"/>
      <c r="AK74" s="35"/>
      <c r="AL74" s="35"/>
      <c r="AM74" s="35">
        <v>57.8</v>
      </c>
      <c r="AN74" s="35">
        <v>57.8</v>
      </c>
      <c r="AO74" s="55">
        <v>57.7</v>
      </c>
      <c r="AP74" s="55">
        <v>57.7</v>
      </c>
      <c r="AQ74" s="55">
        <v>57.1</v>
      </c>
      <c r="AR74" s="55">
        <v>57.1</v>
      </c>
      <c r="AS74" s="55">
        <v>57.1</v>
      </c>
      <c r="AT74" s="55">
        <v>57.1</v>
      </c>
      <c r="AU74" s="55">
        <v>57.1</v>
      </c>
      <c r="AV74" s="55">
        <v>57.1</v>
      </c>
      <c r="AW74" s="55">
        <v>57.1</v>
      </c>
      <c r="AX74" s="55">
        <v>57.1</v>
      </c>
      <c r="AY74" s="55">
        <v>57.1</v>
      </c>
      <c r="AZ74" s="55">
        <v>57.1</v>
      </c>
      <c r="BA74" s="55">
        <v>56</v>
      </c>
      <c r="BB74" s="69">
        <f t="shared" si="17"/>
        <v>2.5</v>
      </c>
      <c r="BC74" s="54">
        <f aca="true" t="shared" si="19" ref="BC74:BC80">E74-AZ74</f>
        <v>1.3999999999999986</v>
      </c>
      <c r="BD74" s="69">
        <f t="shared" si="18"/>
        <v>1.1000000000000014</v>
      </c>
      <c r="BE74" s="69">
        <f aca="true" t="shared" si="20" ref="BE74:BE86">H74-BD74</f>
        <v>-1.1000000000000014</v>
      </c>
      <c r="BF74" s="54">
        <f aca="true" t="shared" si="21" ref="BF74:BF86">H74-BC74</f>
        <v>-1.3999999999999986</v>
      </c>
      <c r="BG74" s="69">
        <f aca="true" t="shared" si="22" ref="BG74:BG86">BE74-BF74</f>
        <v>0.29999999999999716</v>
      </c>
      <c r="BH74" s="69">
        <f aca="true" t="shared" si="23" ref="BH74:BH86">K74-BG74</f>
        <v>-0.29999999999999716</v>
      </c>
      <c r="BI74" s="54">
        <f aca="true" t="shared" si="24" ref="BI74:BI86">K74-BF74</f>
        <v>1.3999999999999986</v>
      </c>
      <c r="BJ74" s="69">
        <f aca="true" t="shared" si="25" ref="BJ74:BJ86">BH74-BI74</f>
        <v>-1.6999999999999957</v>
      </c>
      <c r="BK74" s="69">
        <f aca="true" t="shared" si="26" ref="BK74:BK86">N74-BJ74</f>
        <v>1.6999999999999957</v>
      </c>
      <c r="BL74" s="54">
        <f aca="true" t="shared" si="27" ref="BL74:BL86">N74-BI74</f>
        <v>-1.3999999999999986</v>
      </c>
      <c r="BM74" s="69">
        <f aca="true" t="shared" si="28" ref="BM74:BM86">BK74-BL74</f>
        <v>3.0999999999999943</v>
      </c>
      <c r="BN74" s="69">
        <f aca="true" t="shared" si="29" ref="BN74:BN86">Q74-BM74</f>
        <v>-3.0999999999999943</v>
      </c>
      <c r="BO74" s="54">
        <f aca="true" t="shared" si="30" ref="BO74:BO86">Q74-BL74</f>
        <v>1.3999999999999986</v>
      </c>
      <c r="BP74" s="69">
        <f aca="true" t="shared" si="31" ref="BP74:BP86">BN74-BO74</f>
        <v>-4.499999999999993</v>
      </c>
      <c r="BQ74" s="69">
        <f aca="true" t="shared" si="32" ref="BQ74:BQ86">T74-BP74</f>
        <v>62.49999999999999</v>
      </c>
      <c r="BR74" s="54">
        <f aca="true" t="shared" si="33" ref="BR74:BR86">T74-BO74</f>
        <v>56.6</v>
      </c>
      <c r="BS74" s="69">
        <f aca="true" t="shared" si="34" ref="BS74:BS86">BQ74-BR74</f>
        <v>5.8999999999999915</v>
      </c>
      <c r="BT74" s="69">
        <f aca="true" t="shared" si="35" ref="BT74:BT86">W74-BS74</f>
        <v>52.10000000000001</v>
      </c>
      <c r="BU74" s="54">
        <f aca="true" t="shared" si="36" ref="BU74:BU86">W74-BR74</f>
        <v>1.3999999999999986</v>
      </c>
      <c r="BV74" s="69">
        <f aca="true" t="shared" si="37" ref="BV74:BV86">BT74-BU74</f>
        <v>50.70000000000001</v>
      </c>
      <c r="BW74" s="69">
        <f aca="true" t="shared" si="38" ref="BW74:BW86">Z74-BV74</f>
        <v>7.29999999999999</v>
      </c>
      <c r="BX74" s="54">
        <f aca="true" t="shared" si="39" ref="BX74:BX86">Z74-BU74</f>
        <v>56.6</v>
      </c>
      <c r="BY74" s="71">
        <f aca="true" t="shared" si="40" ref="BY74:BY86">BC74/BB74</f>
        <v>0.5599999999999994</v>
      </c>
      <c r="BZ74" s="57"/>
      <c r="CA74" s="56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8"/>
      <c r="CP74" s="58"/>
      <c r="CQ74" s="72"/>
    </row>
    <row r="75" spans="1:95" ht="12.75" hidden="1">
      <c r="A75" s="60"/>
      <c r="B75" s="59" t="s">
        <v>77</v>
      </c>
      <c r="C75" s="55"/>
      <c r="D75" s="55">
        <v>162</v>
      </c>
      <c r="E75" s="55">
        <v>62</v>
      </c>
      <c r="F75" s="35">
        <v>62</v>
      </c>
      <c r="G75" s="35">
        <v>62</v>
      </c>
      <c r="H75" s="35">
        <v>62</v>
      </c>
      <c r="I75" s="35">
        <v>62</v>
      </c>
      <c r="J75" s="35">
        <v>62</v>
      </c>
      <c r="K75" s="35">
        <v>62</v>
      </c>
      <c r="L75" s="35">
        <v>62</v>
      </c>
      <c r="M75" s="35">
        <v>62</v>
      </c>
      <c r="N75" s="35">
        <v>60</v>
      </c>
      <c r="O75" s="35">
        <v>57.5</v>
      </c>
      <c r="P75" s="35"/>
      <c r="Q75" s="35"/>
      <c r="R75" s="35"/>
      <c r="S75" s="35">
        <v>55</v>
      </c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>
        <v>53</v>
      </c>
      <c r="BB75" s="69">
        <f t="shared" si="17"/>
        <v>9</v>
      </c>
      <c r="BC75" s="54">
        <f t="shared" si="19"/>
        <v>62</v>
      </c>
      <c r="BD75" s="69">
        <f t="shared" si="18"/>
        <v>-53</v>
      </c>
      <c r="BE75" s="69">
        <f t="shared" si="20"/>
        <v>115</v>
      </c>
      <c r="BF75" s="54">
        <f t="shared" si="21"/>
        <v>0</v>
      </c>
      <c r="BG75" s="69">
        <f t="shared" si="22"/>
        <v>115</v>
      </c>
      <c r="BH75" s="69">
        <f t="shared" si="23"/>
        <v>-53</v>
      </c>
      <c r="BI75" s="54">
        <f t="shared" si="24"/>
        <v>62</v>
      </c>
      <c r="BJ75" s="69">
        <f t="shared" si="25"/>
        <v>-115</v>
      </c>
      <c r="BK75" s="69">
        <f t="shared" si="26"/>
        <v>175</v>
      </c>
      <c r="BL75" s="54">
        <f t="shared" si="27"/>
        <v>-2</v>
      </c>
      <c r="BM75" s="69">
        <f t="shared" si="28"/>
        <v>177</v>
      </c>
      <c r="BN75" s="69">
        <f t="shared" si="29"/>
        <v>-177</v>
      </c>
      <c r="BO75" s="54">
        <f t="shared" si="30"/>
        <v>2</v>
      </c>
      <c r="BP75" s="69">
        <f t="shared" si="31"/>
        <v>-179</v>
      </c>
      <c r="BQ75" s="69">
        <f t="shared" si="32"/>
        <v>179</v>
      </c>
      <c r="BR75" s="54">
        <f t="shared" si="33"/>
        <v>-2</v>
      </c>
      <c r="BS75" s="69">
        <f t="shared" si="34"/>
        <v>181</v>
      </c>
      <c r="BT75" s="69">
        <f t="shared" si="35"/>
        <v>-181</v>
      </c>
      <c r="BU75" s="54">
        <f t="shared" si="36"/>
        <v>2</v>
      </c>
      <c r="BV75" s="69">
        <f t="shared" si="37"/>
        <v>-183</v>
      </c>
      <c r="BW75" s="69">
        <f t="shared" si="38"/>
        <v>183</v>
      </c>
      <c r="BX75" s="54">
        <f t="shared" si="39"/>
        <v>-2</v>
      </c>
      <c r="BY75" s="71">
        <f t="shared" si="40"/>
        <v>6.888888888888889</v>
      </c>
      <c r="BZ75" s="57"/>
      <c r="CA75" s="56"/>
      <c r="CB75" s="57" t="s">
        <v>78</v>
      </c>
      <c r="CC75" s="57" t="s">
        <v>268</v>
      </c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 t="s">
        <v>79</v>
      </c>
      <c r="CO75" s="58"/>
      <c r="CP75" s="58" t="s">
        <v>80</v>
      </c>
      <c r="CQ75" s="72">
        <v>40273</v>
      </c>
    </row>
    <row r="76" spans="1:95" ht="12.75" hidden="1">
      <c r="A76" s="60"/>
      <c r="B76" s="59" t="s">
        <v>222</v>
      </c>
      <c r="C76" s="55"/>
      <c r="D76" s="55">
        <v>172</v>
      </c>
      <c r="E76" s="55">
        <v>62</v>
      </c>
      <c r="F76" s="35"/>
      <c r="G76" s="35"/>
      <c r="H76" s="35"/>
      <c r="I76" s="35"/>
      <c r="J76" s="35"/>
      <c r="K76" s="35"/>
      <c r="L76" s="35"/>
      <c r="M76" s="35"/>
      <c r="N76" s="35">
        <v>62</v>
      </c>
      <c r="O76" s="35">
        <v>62</v>
      </c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>
        <v>60</v>
      </c>
      <c r="BB76" s="69">
        <f t="shared" si="17"/>
        <v>2</v>
      </c>
      <c r="BC76" s="54">
        <f t="shared" si="19"/>
        <v>62</v>
      </c>
      <c r="BD76" s="69">
        <f t="shared" si="18"/>
        <v>-60</v>
      </c>
      <c r="BE76" s="69">
        <f t="shared" si="20"/>
        <v>60</v>
      </c>
      <c r="BF76" s="54">
        <f t="shared" si="21"/>
        <v>-62</v>
      </c>
      <c r="BG76" s="69">
        <f t="shared" si="22"/>
        <v>122</v>
      </c>
      <c r="BH76" s="69">
        <f t="shared" si="23"/>
        <v>-122</v>
      </c>
      <c r="BI76" s="54">
        <f t="shared" si="24"/>
        <v>62</v>
      </c>
      <c r="BJ76" s="69">
        <f t="shared" si="25"/>
        <v>-184</v>
      </c>
      <c r="BK76" s="69">
        <f t="shared" si="26"/>
        <v>246</v>
      </c>
      <c r="BL76" s="54">
        <f t="shared" si="27"/>
        <v>0</v>
      </c>
      <c r="BM76" s="69">
        <f t="shared" si="28"/>
        <v>246</v>
      </c>
      <c r="BN76" s="69">
        <f t="shared" si="29"/>
        <v>-246</v>
      </c>
      <c r="BO76" s="54">
        <f t="shared" si="30"/>
        <v>0</v>
      </c>
      <c r="BP76" s="69">
        <f t="shared" si="31"/>
        <v>-246</v>
      </c>
      <c r="BQ76" s="69">
        <f t="shared" si="32"/>
        <v>246</v>
      </c>
      <c r="BR76" s="54">
        <f t="shared" si="33"/>
        <v>0</v>
      </c>
      <c r="BS76" s="69">
        <f t="shared" si="34"/>
        <v>246</v>
      </c>
      <c r="BT76" s="69">
        <f t="shared" si="35"/>
        <v>-246</v>
      </c>
      <c r="BU76" s="54">
        <f t="shared" si="36"/>
        <v>0</v>
      </c>
      <c r="BV76" s="69">
        <f t="shared" si="37"/>
        <v>-246</v>
      </c>
      <c r="BW76" s="69">
        <f t="shared" si="38"/>
        <v>246</v>
      </c>
      <c r="BX76" s="54">
        <f t="shared" si="39"/>
        <v>0</v>
      </c>
      <c r="BY76" s="71">
        <f t="shared" si="40"/>
        <v>31</v>
      </c>
      <c r="BZ76" s="57"/>
      <c r="CA76" s="56"/>
      <c r="CB76" s="57" t="s">
        <v>223</v>
      </c>
      <c r="CC76" s="57" t="s">
        <v>223</v>
      </c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8" t="s">
        <v>224</v>
      </c>
      <c r="CP76" s="58"/>
      <c r="CQ76" s="72">
        <v>40319</v>
      </c>
    </row>
    <row r="77" spans="1:95" ht="12.75" hidden="1">
      <c r="A77" s="60"/>
      <c r="B77" s="59"/>
      <c r="C77" s="55"/>
      <c r="D77" s="55"/>
      <c r="E77" s="5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69">
        <f t="shared" si="17"/>
        <v>0</v>
      </c>
      <c r="BC77" s="54">
        <f t="shared" si="19"/>
        <v>0</v>
      </c>
      <c r="BD77" s="69">
        <f t="shared" si="18"/>
        <v>0</v>
      </c>
      <c r="BE77" s="69">
        <f t="shared" si="20"/>
        <v>0</v>
      </c>
      <c r="BF77" s="54">
        <f t="shared" si="21"/>
        <v>0</v>
      </c>
      <c r="BG77" s="69">
        <f t="shared" si="22"/>
        <v>0</v>
      </c>
      <c r="BH77" s="69">
        <f t="shared" si="23"/>
        <v>0</v>
      </c>
      <c r="BI77" s="54">
        <f t="shared" si="24"/>
        <v>0</v>
      </c>
      <c r="BJ77" s="69">
        <f t="shared" si="25"/>
        <v>0</v>
      </c>
      <c r="BK77" s="69">
        <f t="shared" si="26"/>
        <v>0</v>
      </c>
      <c r="BL77" s="54">
        <f t="shared" si="27"/>
        <v>0</v>
      </c>
      <c r="BM77" s="69">
        <f t="shared" si="28"/>
        <v>0</v>
      </c>
      <c r="BN77" s="69">
        <f t="shared" si="29"/>
        <v>0</v>
      </c>
      <c r="BO77" s="54">
        <f t="shared" si="30"/>
        <v>0</v>
      </c>
      <c r="BP77" s="69">
        <f t="shared" si="31"/>
        <v>0</v>
      </c>
      <c r="BQ77" s="69">
        <f t="shared" si="32"/>
        <v>0</v>
      </c>
      <c r="BR77" s="54">
        <f t="shared" si="33"/>
        <v>0</v>
      </c>
      <c r="BS77" s="69">
        <f t="shared" si="34"/>
        <v>0</v>
      </c>
      <c r="BT77" s="69">
        <f t="shared" si="35"/>
        <v>0</v>
      </c>
      <c r="BU77" s="54">
        <f t="shared" si="36"/>
        <v>0</v>
      </c>
      <c r="BV77" s="69">
        <f t="shared" si="37"/>
        <v>0</v>
      </c>
      <c r="BW77" s="69">
        <f t="shared" si="38"/>
        <v>0</v>
      </c>
      <c r="BX77" s="54">
        <f t="shared" si="39"/>
        <v>0</v>
      </c>
      <c r="BY77" s="71" t="e">
        <f t="shared" si="40"/>
        <v>#DIV/0!</v>
      </c>
      <c r="BZ77" s="57"/>
      <c r="CA77" s="56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8"/>
      <c r="CP77" s="58"/>
      <c r="CQ77" s="72"/>
    </row>
    <row r="78" spans="1:95" ht="12.75" hidden="1">
      <c r="A78" s="60">
        <v>29</v>
      </c>
      <c r="B78" s="59" t="s">
        <v>334</v>
      </c>
      <c r="C78" s="55">
        <v>24</v>
      </c>
      <c r="D78" s="55">
        <v>153</v>
      </c>
      <c r="E78" s="55">
        <v>50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>
        <v>49.5</v>
      </c>
      <c r="AG78" s="35"/>
      <c r="AH78" s="35"/>
      <c r="AI78" s="35"/>
      <c r="AJ78" s="35"/>
      <c r="AK78" s="35"/>
      <c r="AL78" s="35"/>
      <c r="AM78" s="35"/>
      <c r="AN78" s="3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>
        <v>47</v>
      </c>
      <c r="BB78" s="69">
        <f t="shared" si="17"/>
        <v>3</v>
      </c>
      <c r="BC78" s="54">
        <f t="shared" si="19"/>
        <v>50</v>
      </c>
      <c r="BD78" s="69">
        <f t="shared" si="18"/>
        <v>-47</v>
      </c>
      <c r="BE78" s="69">
        <f t="shared" si="20"/>
        <v>47</v>
      </c>
      <c r="BF78" s="54">
        <f t="shared" si="21"/>
        <v>-50</v>
      </c>
      <c r="BG78" s="69">
        <f t="shared" si="22"/>
        <v>97</v>
      </c>
      <c r="BH78" s="69">
        <f t="shared" si="23"/>
        <v>-97</v>
      </c>
      <c r="BI78" s="54">
        <f t="shared" si="24"/>
        <v>50</v>
      </c>
      <c r="BJ78" s="69">
        <f t="shared" si="25"/>
        <v>-147</v>
      </c>
      <c r="BK78" s="69">
        <f t="shared" si="26"/>
        <v>147</v>
      </c>
      <c r="BL78" s="54">
        <f t="shared" si="27"/>
        <v>-50</v>
      </c>
      <c r="BM78" s="69">
        <f t="shared" si="28"/>
        <v>197</v>
      </c>
      <c r="BN78" s="69">
        <f t="shared" si="29"/>
        <v>-197</v>
      </c>
      <c r="BO78" s="54">
        <f t="shared" si="30"/>
        <v>50</v>
      </c>
      <c r="BP78" s="69">
        <f t="shared" si="31"/>
        <v>-247</v>
      </c>
      <c r="BQ78" s="69">
        <f t="shared" si="32"/>
        <v>247</v>
      </c>
      <c r="BR78" s="54">
        <f t="shared" si="33"/>
        <v>-50</v>
      </c>
      <c r="BS78" s="69">
        <f t="shared" si="34"/>
        <v>297</v>
      </c>
      <c r="BT78" s="69">
        <f t="shared" si="35"/>
        <v>-297</v>
      </c>
      <c r="BU78" s="54">
        <f t="shared" si="36"/>
        <v>50</v>
      </c>
      <c r="BV78" s="69">
        <f t="shared" si="37"/>
        <v>-347</v>
      </c>
      <c r="BW78" s="69">
        <f t="shared" si="38"/>
        <v>347</v>
      </c>
      <c r="BX78" s="54">
        <f t="shared" si="39"/>
        <v>-50</v>
      </c>
      <c r="BY78" s="71">
        <f t="shared" si="40"/>
        <v>16.666666666666668</v>
      </c>
      <c r="BZ78" s="57"/>
      <c r="CA78" s="56"/>
      <c r="CB78" s="57" t="s">
        <v>335</v>
      </c>
      <c r="CC78" s="57" t="s">
        <v>335</v>
      </c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8" t="s">
        <v>338</v>
      </c>
      <c r="CP78" s="58" t="s">
        <v>336</v>
      </c>
      <c r="CQ78" s="72" t="s">
        <v>337</v>
      </c>
    </row>
    <row r="79" spans="1:95" ht="12.75">
      <c r="A79" s="60">
        <v>30</v>
      </c>
      <c r="B79" s="59" t="s">
        <v>341</v>
      </c>
      <c r="C79" s="55">
        <v>23</v>
      </c>
      <c r="D79" s="55">
        <v>172</v>
      </c>
      <c r="E79" s="55">
        <v>56.7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>
        <v>56.7</v>
      </c>
      <c r="AH79" s="35">
        <v>56.2</v>
      </c>
      <c r="AI79" s="35">
        <v>55.9</v>
      </c>
      <c r="AJ79" s="35">
        <v>55</v>
      </c>
      <c r="AK79" s="35">
        <v>55.6</v>
      </c>
      <c r="AL79" s="35">
        <v>55.6</v>
      </c>
      <c r="AM79" s="35"/>
      <c r="AN79" s="35"/>
      <c r="AO79" s="55">
        <v>54.9</v>
      </c>
      <c r="AP79" s="55">
        <v>54.9</v>
      </c>
      <c r="AQ79" s="55">
        <v>54.9</v>
      </c>
      <c r="AR79" s="55">
        <v>54.9</v>
      </c>
      <c r="AS79" s="55">
        <v>54.9</v>
      </c>
      <c r="AT79" s="55">
        <v>54.9</v>
      </c>
      <c r="AU79" s="55">
        <v>54.9</v>
      </c>
      <c r="AV79" s="55">
        <v>54.9</v>
      </c>
      <c r="AW79" s="55">
        <v>54.9</v>
      </c>
      <c r="AX79" s="55">
        <v>54.9</v>
      </c>
      <c r="AY79" s="55">
        <v>54.9</v>
      </c>
      <c r="AZ79" s="55">
        <v>54.9</v>
      </c>
      <c r="BA79" s="55">
        <v>53</v>
      </c>
      <c r="BB79" s="69">
        <f t="shared" si="17"/>
        <v>3.700000000000003</v>
      </c>
      <c r="BC79" s="54">
        <f t="shared" si="19"/>
        <v>1.8000000000000043</v>
      </c>
      <c r="BD79" s="69">
        <f t="shared" si="18"/>
        <v>1.8999999999999986</v>
      </c>
      <c r="BE79" s="69">
        <f t="shared" si="20"/>
        <v>-1.8999999999999986</v>
      </c>
      <c r="BF79" s="54">
        <f t="shared" si="21"/>
        <v>-1.8000000000000043</v>
      </c>
      <c r="BG79" s="69">
        <f t="shared" si="22"/>
        <v>-0.09999999999999432</v>
      </c>
      <c r="BH79" s="69">
        <f t="shared" si="23"/>
        <v>0.09999999999999432</v>
      </c>
      <c r="BI79" s="54">
        <f t="shared" si="24"/>
        <v>1.8000000000000043</v>
      </c>
      <c r="BJ79" s="69">
        <f t="shared" si="25"/>
        <v>-1.70000000000001</v>
      </c>
      <c r="BK79" s="69">
        <f t="shared" si="26"/>
        <v>1.70000000000001</v>
      </c>
      <c r="BL79" s="54">
        <f t="shared" si="27"/>
        <v>-1.8000000000000043</v>
      </c>
      <c r="BM79" s="69">
        <f t="shared" si="28"/>
        <v>3.500000000000014</v>
      </c>
      <c r="BN79" s="69">
        <f t="shared" si="29"/>
        <v>-3.500000000000014</v>
      </c>
      <c r="BO79" s="54">
        <f t="shared" si="30"/>
        <v>1.8000000000000043</v>
      </c>
      <c r="BP79" s="69">
        <f t="shared" si="31"/>
        <v>-5.3000000000000185</v>
      </c>
      <c r="BQ79" s="69">
        <f t="shared" si="32"/>
        <v>5.3000000000000185</v>
      </c>
      <c r="BR79" s="54">
        <f t="shared" si="33"/>
        <v>-1.8000000000000043</v>
      </c>
      <c r="BS79" s="69">
        <f t="shared" si="34"/>
        <v>7.100000000000023</v>
      </c>
      <c r="BT79" s="69">
        <f t="shared" si="35"/>
        <v>-7.100000000000023</v>
      </c>
      <c r="BU79" s="54">
        <f t="shared" si="36"/>
        <v>1.8000000000000043</v>
      </c>
      <c r="BV79" s="69">
        <f t="shared" si="37"/>
        <v>-8.900000000000027</v>
      </c>
      <c r="BW79" s="69">
        <f t="shared" si="38"/>
        <v>8.900000000000027</v>
      </c>
      <c r="BX79" s="54">
        <f t="shared" si="39"/>
        <v>-1.8000000000000043</v>
      </c>
      <c r="BY79" s="71">
        <f t="shared" si="40"/>
        <v>0.4864864864864873</v>
      </c>
      <c r="BZ79" s="57"/>
      <c r="CA79" s="56">
        <f>AK79-AJ79</f>
        <v>0.6000000000000014</v>
      </c>
      <c r="CB79" s="57" t="s">
        <v>340</v>
      </c>
      <c r="CC79" s="57" t="s">
        <v>383</v>
      </c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8"/>
      <c r="CP79" s="58" t="s">
        <v>363</v>
      </c>
      <c r="CQ79" s="72"/>
    </row>
    <row r="80" spans="1:95" ht="12.75">
      <c r="A80" s="60">
        <v>31</v>
      </c>
      <c r="B80" s="59" t="s">
        <v>172</v>
      </c>
      <c r="C80" s="55">
        <v>23</v>
      </c>
      <c r="D80" s="55">
        <v>163</v>
      </c>
      <c r="E80" s="55">
        <v>55</v>
      </c>
      <c r="F80" s="35">
        <v>54.8</v>
      </c>
      <c r="G80" s="35">
        <v>54.5</v>
      </c>
      <c r="H80" s="35">
        <v>54.3</v>
      </c>
      <c r="I80" s="35">
        <v>54.3</v>
      </c>
      <c r="J80" s="35">
        <v>54.3</v>
      </c>
      <c r="K80" s="35">
        <v>53.5</v>
      </c>
      <c r="L80" s="35">
        <v>53.5</v>
      </c>
      <c r="M80" s="35">
        <v>53.5</v>
      </c>
      <c r="N80" s="35">
        <v>53.5</v>
      </c>
      <c r="O80" s="35">
        <v>53.7</v>
      </c>
      <c r="P80" s="35">
        <v>53.7</v>
      </c>
      <c r="Q80" s="35">
        <v>53.7</v>
      </c>
      <c r="R80" s="35">
        <v>53.5</v>
      </c>
      <c r="S80" s="35">
        <v>53.5</v>
      </c>
      <c r="T80" s="35">
        <v>52</v>
      </c>
      <c r="U80" s="35">
        <v>52</v>
      </c>
      <c r="V80" s="35">
        <v>52</v>
      </c>
      <c r="W80" s="35">
        <v>52</v>
      </c>
      <c r="X80" s="35">
        <v>53.9</v>
      </c>
      <c r="Y80" s="35">
        <v>53.9</v>
      </c>
      <c r="Z80" s="35">
        <v>53.9</v>
      </c>
      <c r="AA80" s="35">
        <f>X80+1</f>
        <v>54.9</v>
      </c>
      <c r="AB80" s="35">
        <v>54.9</v>
      </c>
      <c r="AC80" s="35">
        <v>55.9</v>
      </c>
      <c r="AD80" s="35">
        <f>AC80+1</f>
        <v>56.9</v>
      </c>
      <c r="AE80" s="35">
        <v>53.7</v>
      </c>
      <c r="AF80" s="35">
        <v>53.7</v>
      </c>
      <c r="AG80" s="35">
        <v>52.5</v>
      </c>
      <c r="AH80" s="35"/>
      <c r="AI80" s="35"/>
      <c r="AJ80" s="35"/>
      <c r="AK80" s="35"/>
      <c r="AL80" s="35"/>
      <c r="AM80" s="35"/>
      <c r="AN80" s="35"/>
      <c r="AO80" s="55">
        <v>52.5</v>
      </c>
      <c r="AP80" s="55">
        <v>52.5</v>
      </c>
      <c r="AQ80" s="55">
        <v>52.5</v>
      </c>
      <c r="AR80" s="55">
        <v>52.5</v>
      </c>
      <c r="AS80" s="55">
        <v>52.5</v>
      </c>
      <c r="AT80" s="55">
        <v>52.5</v>
      </c>
      <c r="AU80" s="55">
        <v>52.5</v>
      </c>
      <c r="AV80" s="55">
        <v>52.5</v>
      </c>
      <c r="AW80" s="55">
        <v>52.5</v>
      </c>
      <c r="AX80" s="55">
        <v>52.5</v>
      </c>
      <c r="AY80" s="55">
        <v>52.5</v>
      </c>
      <c r="AZ80" s="55">
        <v>52.5</v>
      </c>
      <c r="BA80" s="55">
        <v>51</v>
      </c>
      <c r="BB80" s="69">
        <f t="shared" si="17"/>
        <v>4</v>
      </c>
      <c r="BC80" s="54">
        <f t="shared" si="19"/>
        <v>2.5</v>
      </c>
      <c r="BD80" s="69">
        <f t="shared" si="18"/>
        <v>1.5</v>
      </c>
      <c r="BE80" s="69">
        <f t="shared" si="20"/>
        <v>52.8</v>
      </c>
      <c r="BF80" s="54">
        <f t="shared" si="21"/>
        <v>51.8</v>
      </c>
      <c r="BG80" s="69">
        <f t="shared" si="22"/>
        <v>1</v>
      </c>
      <c r="BH80" s="69">
        <f t="shared" si="23"/>
        <v>52.5</v>
      </c>
      <c r="BI80" s="54">
        <f t="shared" si="24"/>
        <v>1.7000000000000028</v>
      </c>
      <c r="BJ80" s="69">
        <f t="shared" si="25"/>
        <v>50.8</v>
      </c>
      <c r="BK80" s="69">
        <f t="shared" si="26"/>
        <v>2.700000000000003</v>
      </c>
      <c r="BL80" s="54">
        <f t="shared" si="27"/>
        <v>51.8</v>
      </c>
      <c r="BM80" s="69">
        <f t="shared" si="28"/>
        <v>-49.099999999999994</v>
      </c>
      <c r="BN80" s="69">
        <f t="shared" si="29"/>
        <v>102.8</v>
      </c>
      <c r="BO80" s="54">
        <f t="shared" si="30"/>
        <v>1.9000000000000057</v>
      </c>
      <c r="BP80" s="69">
        <f t="shared" si="31"/>
        <v>100.89999999999999</v>
      </c>
      <c r="BQ80" s="69">
        <f t="shared" si="32"/>
        <v>-48.89999999999999</v>
      </c>
      <c r="BR80" s="54">
        <f t="shared" si="33"/>
        <v>50.099999999999994</v>
      </c>
      <c r="BS80" s="69">
        <f t="shared" si="34"/>
        <v>-98.99999999999999</v>
      </c>
      <c r="BT80" s="69">
        <f t="shared" si="35"/>
        <v>151</v>
      </c>
      <c r="BU80" s="54">
        <f t="shared" si="36"/>
        <v>1.9000000000000057</v>
      </c>
      <c r="BV80" s="69">
        <f t="shared" si="37"/>
        <v>149.1</v>
      </c>
      <c r="BW80" s="69">
        <f t="shared" si="38"/>
        <v>-95.19999999999999</v>
      </c>
      <c r="BX80" s="54">
        <f t="shared" si="39"/>
        <v>51.99999999999999</v>
      </c>
      <c r="BY80" s="71">
        <f t="shared" si="40"/>
        <v>0.625</v>
      </c>
      <c r="BZ80" s="57">
        <f>E80</f>
        <v>55</v>
      </c>
      <c r="CA80" s="56"/>
      <c r="CB80" s="57" t="s">
        <v>173</v>
      </c>
      <c r="CC80" s="57" t="s">
        <v>283</v>
      </c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8" t="s">
        <v>174</v>
      </c>
      <c r="CP80" s="58" t="s">
        <v>175</v>
      </c>
      <c r="CQ80" s="72" t="s">
        <v>53</v>
      </c>
    </row>
    <row r="81" spans="1:95" ht="12.75" hidden="1">
      <c r="A81" s="60">
        <v>34</v>
      </c>
      <c r="B81" s="59" t="s">
        <v>367</v>
      </c>
      <c r="C81" s="55">
        <v>27</v>
      </c>
      <c r="D81" s="55">
        <v>160</v>
      </c>
      <c r="E81" s="55">
        <v>54.3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>
        <v>52</v>
      </c>
      <c r="BB81" s="69">
        <f t="shared" si="17"/>
        <v>2.299999999999997</v>
      </c>
      <c r="BC81" s="54">
        <f aca="true" t="shared" si="41" ref="BC81:BC86">E81-AV81</f>
        <v>54.3</v>
      </c>
      <c r="BD81" s="69">
        <f t="shared" si="18"/>
        <v>-52</v>
      </c>
      <c r="BE81" s="69">
        <f t="shared" si="20"/>
        <v>52</v>
      </c>
      <c r="BF81" s="54">
        <f t="shared" si="21"/>
        <v>-54.3</v>
      </c>
      <c r="BG81" s="69">
        <f t="shared" si="22"/>
        <v>106.3</v>
      </c>
      <c r="BH81" s="69">
        <f t="shared" si="23"/>
        <v>-106.3</v>
      </c>
      <c r="BI81" s="54">
        <f t="shared" si="24"/>
        <v>54.3</v>
      </c>
      <c r="BJ81" s="69">
        <f t="shared" si="25"/>
        <v>-160.6</v>
      </c>
      <c r="BK81" s="69">
        <f t="shared" si="26"/>
        <v>160.6</v>
      </c>
      <c r="BL81" s="54">
        <f t="shared" si="27"/>
        <v>-54.3</v>
      </c>
      <c r="BM81" s="69">
        <f t="shared" si="28"/>
        <v>214.89999999999998</v>
      </c>
      <c r="BN81" s="69">
        <f t="shared" si="29"/>
        <v>-214.89999999999998</v>
      </c>
      <c r="BO81" s="54">
        <f t="shared" si="30"/>
        <v>54.3</v>
      </c>
      <c r="BP81" s="69">
        <f t="shared" si="31"/>
        <v>-269.2</v>
      </c>
      <c r="BQ81" s="69">
        <f t="shared" si="32"/>
        <v>269.2</v>
      </c>
      <c r="BR81" s="54">
        <f t="shared" si="33"/>
        <v>-54.3</v>
      </c>
      <c r="BS81" s="69">
        <f t="shared" si="34"/>
        <v>323.5</v>
      </c>
      <c r="BT81" s="69">
        <f t="shared" si="35"/>
        <v>-323.5</v>
      </c>
      <c r="BU81" s="54">
        <f t="shared" si="36"/>
        <v>54.3</v>
      </c>
      <c r="BV81" s="69">
        <f t="shared" si="37"/>
        <v>-377.8</v>
      </c>
      <c r="BW81" s="69">
        <f t="shared" si="38"/>
        <v>377.8</v>
      </c>
      <c r="BX81" s="54">
        <f t="shared" si="39"/>
        <v>-54.3</v>
      </c>
      <c r="BY81" s="71">
        <f t="shared" si="40"/>
        <v>23.608695652173942</v>
      </c>
      <c r="BZ81" s="57"/>
      <c r="CA81" s="56"/>
      <c r="CB81" s="57" t="s">
        <v>368</v>
      </c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 t="s">
        <v>369</v>
      </c>
      <c r="CO81" s="58" t="s">
        <v>356</v>
      </c>
      <c r="CP81" s="58" t="s">
        <v>370</v>
      </c>
      <c r="CQ81" s="72" t="s">
        <v>371</v>
      </c>
    </row>
    <row r="82" spans="1:95" ht="12.75">
      <c r="A82" s="60">
        <v>34</v>
      </c>
      <c r="B82" s="59" t="s">
        <v>400</v>
      </c>
      <c r="C82" s="55"/>
      <c r="D82" s="55">
        <v>162</v>
      </c>
      <c r="E82" s="55">
        <v>45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69"/>
      <c r="BC82" s="54"/>
      <c r="BD82" s="69"/>
      <c r="BE82" s="69">
        <f t="shared" si="20"/>
        <v>0</v>
      </c>
      <c r="BF82" s="54">
        <f t="shared" si="21"/>
        <v>0</v>
      </c>
      <c r="BG82" s="69">
        <f t="shared" si="22"/>
        <v>0</v>
      </c>
      <c r="BH82" s="69">
        <f t="shared" si="23"/>
        <v>0</v>
      </c>
      <c r="BI82" s="54">
        <f t="shared" si="24"/>
        <v>0</v>
      </c>
      <c r="BJ82" s="69">
        <f t="shared" si="25"/>
        <v>0</v>
      </c>
      <c r="BK82" s="69">
        <f t="shared" si="26"/>
        <v>0</v>
      </c>
      <c r="BL82" s="54">
        <f t="shared" si="27"/>
        <v>0</v>
      </c>
      <c r="BM82" s="69">
        <f t="shared" si="28"/>
        <v>0</v>
      </c>
      <c r="BN82" s="69">
        <f t="shared" si="29"/>
        <v>0</v>
      </c>
      <c r="BO82" s="54">
        <f t="shared" si="30"/>
        <v>0</v>
      </c>
      <c r="BP82" s="69">
        <f t="shared" si="31"/>
        <v>0</v>
      </c>
      <c r="BQ82" s="69">
        <f t="shared" si="32"/>
        <v>0</v>
      </c>
      <c r="BR82" s="54">
        <f t="shared" si="33"/>
        <v>0</v>
      </c>
      <c r="BS82" s="69">
        <f t="shared" si="34"/>
        <v>0</v>
      </c>
      <c r="BT82" s="69">
        <f t="shared" si="35"/>
        <v>0</v>
      </c>
      <c r="BU82" s="54">
        <f t="shared" si="36"/>
        <v>0</v>
      </c>
      <c r="BV82" s="69">
        <f t="shared" si="37"/>
        <v>0</v>
      </c>
      <c r="BW82" s="69">
        <f t="shared" si="38"/>
        <v>0</v>
      </c>
      <c r="BX82" s="54">
        <f t="shared" si="39"/>
        <v>0</v>
      </c>
      <c r="BY82" s="71"/>
      <c r="BZ82" s="57"/>
      <c r="CA82" s="56"/>
      <c r="CB82" s="57" t="s">
        <v>401</v>
      </c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8"/>
      <c r="CP82" s="58"/>
      <c r="CQ82" s="72"/>
    </row>
    <row r="83" spans="1:95" ht="12.75">
      <c r="A83" s="60">
        <v>35</v>
      </c>
      <c r="B83" s="59" t="s">
        <v>408</v>
      </c>
      <c r="C83" s="55">
        <v>27</v>
      </c>
      <c r="D83" s="55">
        <v>168</v>
      </c>
      <c r="E83" s="55">
        <v>49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69"/>
      <c r="BC83" s="54"/>
      <c r="BD83" s="69"/>
      <c r="BE83" s="69">
        <f t="shared" si="20"/>
        <v>0</v>
      </c>
      <c r="BF83" s="54">
        <f t="shared" si="21"/>
        <v>0</v>
      </c>
      <c r="BG83" s="69">
        <f t="shared" si="22"/>
        <v>0</v>
      </c>
      <c r="BH83" s="69">
        <f t="shared" si="23"/>
        <v>0</v>
      </c>
      <c r="BI83" s="54">
        <f t="shared" si="24"/>
        <v>0</v>
      </c>
      <c r="BJ83" s="69">
        <f t="shared" si="25"/>
        <v>0</v>
      </c>
      <c r="BK83" s="69">
        <f t="shared" si="26"/>
        <v>0</v>
      </c>
      <c r="BL83" s="54">
        <f t="shared" si="27"/>
        <v>0</v>
      </c>
      <c r="BM83" s="69">
        <f t="shared" si="28"/>
        <v>0</v>
      </c>
      <c r="BN83" s="69">
        <f t="shared" si="29"/>
        <v>0</v>
      </c>
      <c r="BO83" s="54">
        <f t="shared" si="30"/>
        <v>0</v>
      </c>
      <c r="BP83" s="69">
        <f t="shared" si="31"/>
        <v>0</v>
      </c>
      <c r="BQ83" s="69">
        <f t="shared" si="32"/>
        <v>0</v>
      </c>
      <c r="BR83" s="54">
        <f t="shared" si="33"/>
        <v>0</v>
      </c>
      <c r="BS83" s="69">
        <f t="shared" si="34"/>
        <v>0</v>
      </c>
      <c r="BT83" s="69">
        <f t="shared" si="35"/>
        <v>0</v>
      </c>
      <c r="BU83" s="54">
        <f t="shared" si="36"/>
        <v>0</v>
      </c>
      <c r="BV83" s="69">
        <f t="shared" si="37"/>
        <v>0</v>
      </c>
      <c r="BW83" s="69">
        <f t="shared" si="38"/>
        <v>0</v>
      </c>
      <c r="BX83" s="54">
        <f t="shared" si="39"/>
        <v>0</v>
      </c>
      <c r="BY83" s="71"/>
      <c r="BZ83" s="57"/>
      <c r="CA83" s="56"/>
      <c r="CB83" s="57" t="s">
        <v>409</v>
      </c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8"/>
      <c r="CP83" s="58" t="s">
        <v>410</v>
      </c>
      <c r="CQ83" s="72">
        <v>40568</v>
      </c>
    </row>
    <row r="84" spans="1:95" ht="12.75">
      <c r="A84" s="60">
        <v>36</v>
      </c>
      <c r="B84" s="59" t="s">
        <v>364</v>
      </c>
      <c r="C84" s="55"/>
      <c r="D84" s="55">
        <v>165</v>
      </c>
      <c r="E84" s="55">
        <v>63.5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>
        <v>60.5</v>
      </c>
      <c r="AM84" s="35">
        <v>60.5</v>
      </c>
      <c r="AN84" s="35">
        <v>59.9</v>
      </c>
      <c r="AO84" s="55">
        <v>59.8</v>
      </c>
      <c r="AP84" s="55">
        <v>59.8</v>
      </c>
      <c r="AQ84" s="55">
        <v>59.8</v>
      </c>
      <c r="AR84" s="74">
        <v>59.8</v>
      </c>
      <c r="AS84" s="55">
        <v>59.8</v>
      </c>
      <c r="AT84" s="55">
        <v>59.8</v>
      </c>
      <c r="AU84" s="55">
        <v>59.8</v>
      </c>
      <c r="AV84" s="55">
        <v>59.8</v>
      </c>
      <c r="AW84" s="55">
        <v>59.8</v>
      </c>
      <c r="AX84" s="74">
        <v>59</v>
      </c>
      <c r="AY84" s="55">
        <v>59</v>
      </c>
      <c r="AZ84" s="55">
        <v>59</v>
      </c>
      <c r="BA84" s="55">
        <v>57</v>
      </c>
      <c r="BB84" s="69">
        <f>E84-BA84</f>
        <v>6.5</v>
      </c>
      <c r="BC84" s="54">
        <f>E84-AZ84</f>
        <v>4.5</v>
      </c>
      <c r="BD84" s="69">
        <f t="shared" si="18"/>
        <v>2</v>
      </c>
      <c r="BE84" s="69">
        <f t="shared" si="20"/>
        <v>-2</v>
      </c>
      <c r="BF84" s="54">
        <f t="shared" si="21"/>
        <v>-4.5</v>
      </c>
      <c r="BG84" s="69">
        <f t="shared" si="22"/>
        <v>2.5</v>
      </c>
      <c r="BH84" s="69">
        <f t="shared" si="23"/>
        <v>-2.5</v>
      </c>
      <c r="BI84" s="54">
        <f t="shared" si="24"/>
        <v>4.5</v>
      </c>
      <c r="BJ84" s="69">
        <f t="shared" si="25"/>
        <v>-7</v>
      </c>
      <c r="BK84" s="69">
        <f t="shared" si="26"/>
        <v>7</v>
      </c>
      <c r="BL84" s="54">
        <f t="shared" si="27"/>
        <v>-4.5</v>
      </c>
      <c r="BM84" s="69">
        <f t="shared" si="28"/>
        <v>11.5</v>
      </c>
      <c r="BN84" s="69">
        <f t="shared" si="29"/>
        <v>-11.5</v>
      </c>
      <c r="BO84" s="54">
        <f t="shared" si="30"/>
        <v>4.5</v>
      </c>
      <c r="BP84" s="69">
        <f t="shared" si="31"/>
        <v>-16</v>
      </c>
      <c r="BQ84" s="69">
        <f t="shared" si="32"/>
        <v>16</v>
      </c>
      <c r="BR84" s="54">
        <f t="shared" si="33"/>
        <v>-4.5</v>
      </c>
      <c r="BS84" s="69">
        <f t="shared" si="34"/>
        <v>20.5</v>
      </c>
      <c r="BT84" s="69">
        <f t="shared" si="35"/>
        <v>-20.5</v>
      </c>
      <c r="BU84" s="54">
        <f t="shared" si="36"/>
        <v>4.5</v>
      </c>
      <c r="BV84" s="69">
        <f t="shared" si="37"/>
        <v>-25</v>
      </c>
      <c r="BW84" s="69">
        <f t="shared" si="38"/>
        <v>25</v>
      </c>
      <c r="BX84" s="54">
        <f t="shared" si="39"/>
        <v>-4.5</v>
      </c>
      <c r="BY84" s="71">
        <f t="shared" si="40"/>
        <v>0.6923076923076923</v>
      </c>
      <c r="BZ84" s="57"/>
      <c r="CA84" s="56"/>
      <c r="CB84" s="57" t="s">
        <v>365</v>
      </c>
      <c r="CC84" s="57" t="s">
        <v>398</v>
      </c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 t="s">
        <v>366</v>
      </c>
      <c r="CO84" s="58"/>
      <c r="CP84" s="58"/>
      <c r="CQ84" s="72" t="s">
        <v>357</v>
      </c>
    </row>
    <row r="85" spans="1:95" ht="12.75" hidden="1">
      <c r="A85" s="60">
        <v>37</v>
      </c>
      <c r="B85" s="59" t="s">
        <v>247</v>
      </c>
      <c r="C85" s="55">
        <v>22</v>
      </c>
      <c r="D85" s="55">
        <v>180</v>
      </c>
      <c r="E85" s="55">
        <v>85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>
        <v>85</v>
      </c>
      <c r="Q85" s="35">
        <v>82</v>
      </c>
      <c r="R85" s="35">
        <v>80.9</v>
      </c>
      <c r="S85" s="35">
        <v>80.9</v>
      </c>
      <c r="T85" s="35">
        <v>81</v>
      </c>
      <c r="U85" s="35">
        <v>81.2</v>
      </c>
      <c r="V85" s="35">
        <v>80.7</v>
      </c>
      <c r="W85" s="35">
        <v>78.8</v>
      </c>
      <c r="X85" s="35">
        <v>78.8</v>
      </c>
      <c r="Y85" s="35">
        <v>78.8</v>
      </c>
      <c r="Z85" s="35">
        <v>77</v>
      </c>
      <c r="AA85" s="35">
        <v>76.5</v>
      </c>
      <c r="AB85" s="35">
        <v>75.7</v>
      </c>
      <c r="AC85" s="35">
        <v>74.7</v>
      </c>
      <c r="AD85" s="35">
        <v>74</v>
      </c>
      <c r="AE85" s="35">
        <v>73.8</v>
      </c>
      <c r="AF85" s="35">
        <v>72.5</v>
      </c>
      <c r="AG85" s="35">
        <v>72.5</v>
      </c>
      <c r="AH85" s="35">
        <v>72.3</v>
      </c>
      <c r="AI85" s="35"/>
      <c r="AJ85" s="35">
        <v>72.1</v>
      </c>
      <c r="AK85" s="35">
        <v>71.5</v>
      </c>
      <c r="AL85" s="35">
        <v>71.5</v>
      </c>
      <c r="AM85" s="35">
        <v>72</v>
      </c>
      <c r="AN85" s="35"/>
      <c r="AO85" s="55">
        <v>72</v>
      </c>
      <c r="AP85" s="55">
        <v>72</v>
      </c>
      <c r="AQ85" s="55">
        <v>72</v>
      </c>
      <c r="AR85" s="55">
        <v>72</v>
      </c>
      <c r="AS85" s="55">
        <v>72</v>
      </c>
      <c r="AT85" s="55">
        <v>72</v>
      </c>
      <c r="AU85" s="55">
        <v>72</v>
      </c>
      <c r="AV85" s="55">
        <v>72</v>
      </c>
      <c r="AW85" s="55"/>
      <c r="AX85" s="55"/>
      <c r="AY85" s="55"/>
      <c r="AZ85" s="55"/>
      <c r="BA85" s="55">
        <v>68</v>
      </c>
      <c r="BB85" s="69">
        <f>E85-BA85</f>
        <v>17</v>
      </c>
      <c r="BC85" s="54">
        <f t="shared" si="41"/>
        <v>13</v>
      </c>
      <c r="BD85" s="69">
        <f t="shared" si="18"/>
        <v>4</v>
      </c>
      <c r="BE85" s="69">
        <f t="shared" si="20"/>
        <v>-4</v>
      </c>
      <c r="BF85" s="54">
        <f t="shared" si="21"/>
        <v>-13</v>
      </c>
      <c r="BG85" s="69">
        <f t="shared" si="22"/>
        <v>9</v>
      </c>
      <c r="BH85" s="69">
        <f t="shared" si="23"/>
        <v>-9</v>
      </c>
      <c r="BI85" s="54">
        <f t="shared" si="24"/>
        <v>13</v>
      </c>
      <c r="BJ85" s="69">
        <f t="shared" si="25"/>
        <v>-22</v>
      </c>
      <c r="BK85" s="69">
        <f t="shared" si="26"/>
        <v>22</v>
      </c>
      <c r="BL85" s="54">
        <f t="shared" si="27"/>
        <v>-13</v>
      </c>
      <c r="BM85" s="69">
        <f t="shared" si="28"/>
        <v>35</v>
      </c>
      <c r="BN85" s="69">
        <f t="shared" si="29"/>
        <v>47</v>
      </c>
      <c r="BO85" s="54">
        <f t="shared" si="30"/>
        <v>95</v>
      </c>
      <c r="BP85" s="69">
        <f t="shared" si="31"/>
        <v>-48</v>
      </c>
      <c r="BQ85" s="69">
        <f t="shared" si="32"/>
        <v>129</v>
      </c>
      <c r="BR85" s="54">
        <f t="shared" si="33"/>
        <v>-14</v>
      </c>
      <c r="BS85" s="69">
        <f t="shared" si="34"/>
        <v>143</v>
      </c>
      <c r="BT85" s="69">
        <f t="shared" si="35"/>
        <v>-64.2</v>
      </c>
      <c r="BU85" s="54">
        <f t="shared" si="36"/>
        <v>92.8</v>
      </c>
      <c r="BV85" s="69">
        <f t="shared" si="37"/>
        <v>-157</v>
      </c>
      <c r="BW85" s="69">
        <f t="shared" si="38"/>
        <v>234</v>
      </c>
      <c r="BX85" s="54">
        <f t="shared" si="39"/>
        <v>-15.799999999999997</v>
      </c>
      <c r="BY85" s="71">
        <f t="shared" si="40"/>
        <v>0.7647058823529411</v>
      </c>
      <c r="BZ85" s="57"/>
      <c r="CA85" s="56">
        <f>AK85-AJ85</f>
        <v>-0.5999999999999943</v>
      </c>
      <c r="CB85" s="57" t="s">
        <v>319</v>
      </c>
      <c r="CC85" s="57" t="s">
        <v>342</v>
      </c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 t="s">
        <v>359</v>
      </c>
      <c r="CO85" s="58" t="s">
        <v>356</v>
      </c>
      <c r="CP85" s="58" t="s">
        <v>258</v>
      </c>
      <c r="CQ85" s="72">
        <v>40340</v>
      </c>
    </row>
    <row r="86" spans="1:95" ht="12.75" hidden="1">
      <c r="A86" s="9">
        <v>57</v>
      </c>
      <c r="B86" s="10" t="s">
        <v>232</v>
      </c>
      <c r="C86" s="14">
        <v>27</v>
      </c>
      <c r="D86" s="14">
        <v>154</v>
      </c>
      <c r="E86" s="14">
        <v>49</v>
      </c>
      <c r="F86" s="14">
        <v>49</v>
      </c>
      <c r="G86" s="14">
        <v>49</v>
      </c>
      <c r="H86" s="23">
        <v>50</v>
      </c>
      <c r="I86" s="14">
        <v>50</v>
      </c>
      <c r="J86" s="14">
        <v>50</v>
      </c>
      <c r="K86" s="14">
        <v>50</v>
      </c>
      <c r="L86" s="14">
        <v>50</v>
      </c>
      <c r="M86" s="14">
        <v>50</v>
      </c>
      <c r="N86" s="14">
        <v>50</v>
      </c>
      <c r="O86" s="14">
        <v>50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55"/>
      <c r="BA86" s="1"/>
      <c r="BB86" s="69">
        <f>E86-BA86</f>
        <v>49</v>
      </c>
      <c r="BC86" s="54">
        <f t="shared" si="41"/>
        <v>49</v>
      </c>
      <c r="BD86" s="69">
        <f t="shared" si="18"/>
        <v>0</v>
      </c>
      <c r="BE86" s="69">
        <f t="shared" si="20"/>
        <v>50</v>
      </c>
      <c r="BF86" s="54">
        <f t="shared" si="21"/>
        <v>1</v>
      </c>
      <c r="BG86" s="69">
        <f t="shared" si="22"/>
        <v>49</v>
      </c>
      <c r="BH86" s="69">
        <f t="shared" si="23"/>
        <v>1</v>
      </c>
      <c r="BI86" s="54">
        <f t="shared" si="24"/>
        <v>49</v>
      </c>
      <c r="BJ86" s="69">
        <f t="shared" si="25"/>
        <v>-48</v>
      </c>
      <c r="BK86" s="69">
        <f t="shared" si="26"/>
        <v>98</v>
      </c>
      <c r="BL86" s="54">
        <f t="shared" si="27"/>
        <v>1</v>
      </c>
      <c r="BM86" s="69">
        <f t="shared" si="28"/>
        <v>97</v>
      </c>
      <c r="BN86" s="69">
        <f t="shared" si="29"/>
        <v>-97</v>
      </c>
      <c r="BO86" s="54">
        <f t="shared" si="30"/>
        <v>-1</v>
      </c>
      <c r="BP86" s="69">
        <f t="shared" si="31"/>
        <v>-96</v>
      </c>
      <c r="BQ86" s="69">
        <f t="shared" si="32"/>
        <v>96</v>
      </c>
      <c r="BR86" s="54">
        <f t="shared" si="33"/>
        <v>1</v>
      </c>
      <c r="BS86" s="69">
        <f t="shared" si="34"/>
        <v>95</v>
      </c>
      <c r="BT86" s="69">
        <f t="shared" si="35"/>
        <v>-95</v>
      </c>
      <c r="BU86" s="54">
        <f t="shared" si="36"/>
        <v>-1</v>
      </c>
      <c r="BV86" s="69">
        <f t="shared" si="37"/>
        <v>-94</v>
      </c>
      <c r="BW86" s="69">
        <f t="shared" si="38"/>
        <v>94</v>
      </c>
      <c r="BX86" s="54">
        <f t="shared" si="39"/>
        <v>1</v>
      </c>
      <c r="BY86" s="71">
        <f t="shared" si="40"/>
        <v>1</v>
      </c>
      <c r="BZ86" s="1"/>
      <c r="CA86" s="15"/>
      <c r="CB86" s="5" t="s">
        <v>233</v>
      </c>
      <c r="CC86" s="5" t="s">
        <v>67</v>
      </c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20" t="s">
        <v>234</v>
      </c>
      <c r="CO86" s="9"/>
      <c r="CP86" s="9"/>
      <c r="CQ86" s="22">
        <v>40270</v>
      </c>
    </row>
    <row r="87" spans="1:95" ht="12.75">
      <c r="A87" s="49"/>
      <c r="B87" s="50" t="s">
        <v>239</v>
      </c>
      <c r="C87" s="5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52"/>
      <c r="BC87" s="52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3"/>
      <c r="BZ87" s="48"/>
      <c r="CA87" s="48"/>
      <c r="CB87" s="48"/>
      <c r="CC87" s="48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</row>
    <row r="88" spans="1:95" ht="12.75">
      <c r="A88" s="60">
        <v>1</v>
      </c>
      <c r="B88" s="59" t="s">
        <v>240</v>
      </c>
      <c r="C88" s="55">
        <v>24</v>
      </c>
      <c r="D88" s="55">
        <v>165</v>
      </c>
      <c r="E88" s="55">
        <v>61.5</v>
      </c>
      <c r="F88" s="35">
        <v>60</v>
      </c>
      <c r="G88" s="35">
        <v>60.7</v>
      </c>
      <c r="H88" s="35">
        <v>60</v>
      </c>
      <c r="I88" s="35">
        <v>61</v>
      </c>
      <c r="J88" s="35">
        <v>60</v>
      </c>
      <c r="K88" s="35">
        <v>59.5</v>
      </c>
      <c r="L88" s="35">
        <v>59.2</v>
      </c>
      <c r="M88" s="35">
        <v>59</v>
      </c>
      <c r="N88" s="35">
        <v>58.4</v>
      </c>
      <c r="O88" s="35">
        <v>57.8</v>
      </c>
      <c r="P88" s="35">
        <v>56.7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>
        <v>57</v>
      </c>
      <c r="BB88" s="69">
        <f aca="true" t="shared" si="42" ref="BB88:BB97">E88-BA88</f>
        <v>4.5</v>
      </c>
      <c r="BC88" s="54"/>
      <c r="BD88" s="69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1">
        <f aca="true" t="shared" si="43" ref="BY88:BY94">BC88/BB88</f>
        <v>0</v>
      </c>
      <c r="BZ88" s="57">
        <f>E88</f>
        <v>61.5</v>
      </c>
      <c r="CA88" s="56"/>
      <c r="CB88" s="57" t="s">
        <v>241</v>
      </c>
      <c r="CC88" s="57" t="s">
        <v>242</v>
      </c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>
        <v>59</v>
      </c>
      <c r="CO88" s="58" t="s">
        <v>243</v>
      </c>
      <c r="CP88" s="58" t="s">
        <v>244</v>
      </c>
      <c r="CQ88" s="72" t="s">
        <v>53</v>
      </c>
    </row>
    <row r="89" spans="1:95" ht="12.75">
      <c r="A89" s="60">
        <v>2</v>
      </c>
      <c r="B89" s="59" t="s">
        <v>162</v>
      </c>
      <c r="C89" s="55">
        <v>27</v>
      </c>
      <c r="D89" s="55">
        <v>173</v>
      </c>
      <c r="E89" s="55">
        <v>59</v>
      </c>
      <c r="F89" s="35">
        <v>59</v>
      </c>
      <c r="G89" s="35">
        <v>59</v>
      </c>
      <c r="H89" s="35">
        <v>58.5</v>
      </c>
      <c r="I89" s="35">
        <v>58.5</v>
      </c>
      <c r="J89" s="35">
        <v>58.5</v>
      </c>
      <c r="K89" s="35">
        <v>58.5</v>
      </c>
      <c r="L89" s="35">
        <v>57.3</v>
      </c>
      <c r="M89" s="35">
        <v>57.3</v>
      </c>
      <c r="N89" s="35">
        <v>57.3</v>
      </c>
      <c r="O89" s="35">
        <v>57.3</v>
      </c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>
        <v>57.5</v>
      </c>
      <c r="BB89" s="69">
        <f t="shared" si="42"/>
        <v>1.5</v>
      </c>
      <c r="BC89" s="54"/>
      <c r="BD89" s="69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1">
        <f t="shared" si="43"/>
        <v>0</v>
      </c>
      <c r="BZ89" s="57"/>
      <c r="CA89" s="56"/>
      <c r="CB89" s="57" t="s">
        <v>163</v>
      </c>
      <c r="CC89" s="57" t="s">
        <v>164</v>
      </c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8" t="s">
        <v>165</v>
      </c>
      <c r="CP89" s="58" t="s">
        <v>166</v>
      </c>
      <c r="CQ89" s="72">
        <v>40274</v>
      </c>
    </row>
    <row r="90" spans="1:95" ht="12.75">
      <c r="A90" s="60">
        <v>3</v>
      </c>
      <c r="B90" s="59" t="s">
        <v>212</v>
      </c>
      <c r="C90" s="55">
        <v>25</v>
      </c>
      <c r="D90" s="55">
        <v>172</v>
      </c>
      <c r="E90" s="55">
        <v>55</v>
      </c>
      <c r="F90" s="35"/>
      <c r="G90" s="35"/>
      <c r="H90" s="35"/>
      <c r="I90" s="35"/>
      <c r="J90" s="35"/>
      <c r="K90" s="35"/>
      <c r="L90" s="35"/>
      <c r="M90" s="35"/>
      <c r="N90" s="35">
        <v>55</v>
      </c>
      <c r="O90" s="35">
        <v>54</v>
      </c>
      <c r="P90" s="35">
        <v>54</v>
      </c>
      <c r="Q90" s="35">
        <v>54</v>
      </c>
      <c r="R90" s="35">
        <v>54</v>
      </c>
      <c r="S90" s="35">
        <v>54</v>
      </c>
      <c r="T90" s="35">
        <v>52</v>
      </c>
      <c r="U90" s="35">
        <v>50</v>
      </c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>
        <v>56</v>
      </c>
      <c r="BA90" s="55">
        <v>52</v>
      </c>
      <c r="BB90" s="69">
        <f t="shared" si="42"/>
        <v>3</v>
      </c>
      <c r="BC90" s="54"/>
      <c r="BD90" s="69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1">
        <f t="shared" si="43"/>
        <v>0</v>
      </c>
      <c r="BZ90" s="57"/>
      <c r="CA90" s="56"/>
      <c r="CB90" s="57" t="s">
        <v>213</v>
      </c>
      <c r="CC90" s="57" t="s">
        <v>214</v>
      </c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8" t="s">
        <v>215</v>
      </c>
      <c r="CP90" s="58" t="s">
        <v>216</v>
      </c>
      <c r="CQ90" s="72">
        <v>40322</v>
      </c>
    </row>
    <row r="91" spans="1:95" ht="12.75">
      <c r="A91" s="60">
        <v>4</v>
      </c>
      <c r="B91" s="59" t="s">
        <v>138</v>
      </c>
      <c r="C91" s="55">
        <v>34</v>
      </c>
      <c r="D91" s="55">
        <v>165</v>
      </c>
      <c r="E91" s="55">
        <v>59.7</v>
      </c>
      <c r="F91" s="35">
        <v>59</v>
      </c>
      <c r="G91" s="35">
        <v>59.7</v>
      </c>
      <c r="H91" s="35">
        <v>59.7</v>
      </c>
      <c r="I91" s="35">
        <v>58.7</v>
      </c>
      <c r="J91" s="35">
        <v>58.5</v>
      </c>
      <c r="K91" s="35">
        <v>58.5</v>
      </c>
      <c r="L91" s="35">
        <v>58.4</v>
      </c>
      <c r="M91" s="35">
        <v>58</v>
      </c>
      <c r="N91" s="35">
        <v>57.6</v>
      </c>
      <c r="O91" s="35">
        <v>56.6</v>
      </c>
      <c r="P91" s="35">
        <v>56.4</v>
      </c>
      <c r="Q91" s="35">
        <v>56</v>
      </c>
      <c r="R91" s="35">
        <v>55.6</v>
      </c>
      <c r="S91" s="35">
        <v>55</v>
      </c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>
        <v>55</v>
      </c>
      <c r="BB91" s="69">
        <f t="shared" si="42"/>
        <v>4.700000000000003</v>
      </c>
      <c r="BC91" s="54"/>
      <c r="BD91" s="69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1">
        <f t="shared" si="43"/>
        <v>0</v>
      </c>
      <c r="BZ91" s="57">
        <f>E91</f>
        <v>59.7</v>
      </c>
      <c r="CA91" s="56"/>
      <c r="CB91" s="57" t="s">
        <v>139</v>
      </c>
      <c r="CC91" s="57" t="s">
        <v>262</v>
      </c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8" t="s">
        <v>140</v>
      </c>
      <c r="CP91" s="58" t="s">
        <v>141</v>
      </c>
      <c r="CQ91" s="72" t="s">
        <v>53</v>
      </c>
    </row>
    <row r="92" spans="1:95" ht="12.75">
      <c r="A92" s="60">
        <v>5</v>
      </c>
      <c r="B92" s="59" t="s">
        <v>190</v>
      </c>
      <c r="C92" s="55">
        <v>25</v>
      </c>
      <c r="D92" s="55">
        <v>170</v>
      </c>
      <c r="E92" s="55">
        <v>65</v>
      </c>
      <c r="F92" s="35"/>
      <c r="G92" s="35"/>
      <c r="H92" s="35"/>
      <c r="I92" s="35"/>
      <c r="J92" s="35"/>
      <c r="K92" s="35"/>
      <c r="L92" s="35"/>
      <c r="M92" s="35">
        <v>65</v>
      </c>
      <c r="N92" s="35">
        <v>64</v>
      </c>
      <c r="O92" s="35">
        <v>63.5</v>
      </c>
      <c r="P92" s="35">
        <v>63</v>
      </c>
      <c r="Q92" s="35">
        <v>63</v>
      </c>
      <c r="R92" s="35">
        <v>62</v>
      </c>
      <c r="S92" s="35">
        <v>62</v>
      </c>
      <c r="T92" s="35">
        <v>62</v>
      </c>
      <c r="U92" s="35">
        <v>61.7</v>
      </c>
      <c r="V92" s="35">
        <v>61.8</v>
      </c>
      <c r="W92" s="35">
        <v>60.3</v>
      </c>
      <c r="X92" s="35">
        <v>60.2</v>
      </c>
      <c r="Y92" s="35">
        <v>60.3</v>
      </c>
      <c r="Z92" s="35">
        <v>60.1</v>
      </c>
      <c r="AA92" s="35">
        <v>60</v>
      </c>
      <c r="AB92" s="35">
        <v>60</v>
      </c>
      <c r="AC92" s="35">
        <v>60</v>
      </c>
      <c r="AD92" s="35">
        <v>60</v>
      </c>
      <c r="AE92" s="35">
        <v>59.9</v>
      </c>
      <c r="AF92" s="35">
        <v>58.7</v>
      </c>
      <c r="AG92" s="35">
        <v>58.8</v>
      </c>
      <c r="AH92" s="35"/>
      <c r="AI92" s="35">
        <v>58.6</v>
      </c>
      <c r="AJ92" s="35"/>
      <c r="AK92" s="35"/>
      <c r="AL92" s="35"/>
      <c r="AM92" s="35"/>
      <c r="AN92" s="3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>
        <v>59</v>
      </c>
      <c r="BB92" s="69">
        <f t="shared" si="42"/>
        <v>6</v>
      </c>
      <c r="BC92" s="54"/>
      <c r="BD92" s="69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1">
        <f t="shared" si="43"/>
        <v>0</v>
      </c>
      <c r="BZ92" s="57"/>
      <c r="CA92" s="56"/>
      <c r="CB92" s="57" t="s">
        <v>191</v>
      </c>
      <c r="CC92" s="57" t="s">
        <v>343</v>
      </c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8" t="s">
        <v>192</v>
      </c>
      <c r="CP92" s="58" t="s">
        <v>193</v>
      </c>
      <c r="CQ92" s="72">
        <v>40321</v>
      </c>
    </row>
    <row r="93" spans="1:95" ht="12.75">
      <c r="A93" s="60">
        <v>6</v>
      </c>
      <c r="B93" s="59" t="s">
        <v>307</v>
      </c>
      <c r="C93" s="55">
        <v>25</v>
      </c>
      <c r="D93" s="55">
        <v>168</v>
      </c>
      <c r="E93" s="55">
        <v>61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>
        <v>59</v>
      </c>
      <c r="AA93" s="35">
        <v>58</v>
      </c>
      <c r="AB93" s="35">
        <v>58</v>
      </c>
      <c r="AC93" s="35">
        <v>57</v>
      </c>
      <c r="AD93" s="35">
        <v>56.6</v>
      </c>
      <c r="AE93" s="35">
        <v>56</v>
      </c>
      <c r="AF93" s="35">
        <v>55</v>
      </c>
      <c r="AG93" s="35">
        <v>54</v>
      </c>
      <c r="AH93" s="35">
        <v>53.5</v>
      </c>
      <c r="AI93" s="35"/>
      <c r="AJ93" s="35">
        <v>53</v>
      </c>
      <c r="AK93" s="35"/>
      <c r="AL93" s="35"/>
      <c r="AM93" s="35"/>
      <c r="AN93" s="3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>
        <v>54</v>
      </c>
      <c r="BB93" s="69">
        <f t="shared" si="42"/>
        <v>7</v>
      </c>
      <c r="BC93" s="54"/>
      <c r="BD93" s="69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1">
        <f t="shared" si="43"/>
        <v>0</v>
      </c>
      <c r="BZ93" s="57"/>
      <c r="CA93" s="56"/>
      <c r="CB93" s="57" t="s">
        <v>311</v>
      </c>
      <c r="CC93" s="57" t="s">
        <v>353</v>
      </c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8"/>
      <c r="CP93" s="58" t="s">
        <v>321</v>
      </c>
      <c r="CQ93" s="72"/>
    </row>
    <row r="94" spans="1:95" ht="12.75">
      <c r="A94" s="60">
        <v>7</v>
      </c>
      <c r="B94" s="59" t="s">
        <v>183</v>
      </c>
      <c r="C94" s="55">
        <v>25</v>
      </c>
      <c r="D94" s="55">
        <v>163</v>
      </c>
      <c r="E94" s="55">
        <v>61</v>
      </c>
      <c r="F94" s="35"/>
      <c r="G94" s="35"/>
      <c r="H94" s="35"/>
      <c r="I94" s="35"/>
      <c r="J94" s="35"/>
      <c r="K94" s="35"/>
      <c r="L94" s="35">
        <v>60</v>
      </c>
      <c r="M94" s="35">
        <v>59.4</v>
      </c>
      <c r="N94" s="35">
        <v>59</v>
      </c>
      <c r="O94" s="35">
        <v>58.6</v>
      </c>
      <c r="P94" s="35">
        <v>58.6</v>
      </c>
      <c r="Q94" s="35">
        <v>58.6</v>
      </c>
      <c r="R94" s="35">
        <v>57.75</v>
      </c>
      <c r="S94" s="35">
        <v>57.7</v>
      </c>
      <c r="T94" s="35">
        <v>57</v>
      </c>
      <c r="U94" s="35">
        <v>57</v>
      </c>
      <c r="V94" s="35">
        <v>56.5</v>
      </c>
      <c r="W94" s="35">
        <v>56.5</v>
      </c>
      <c r="X94" s="35">
        <v>55</v>
      </c>
      <c r="Y94" s="35">
        <v>55</v>
      </c>
      <c r="Z94" s="35">
        <v>55</v>
      </c>
      <c r="AA94" s="35">
        <v>55</v>
      </c>
      <c r="AB94" s="35">
        <v>55</v>
      </c>
      <c r="AC94" s="35">
        <v>55</v>
      </c>
      <c r="AD94" s="35">
        <v>55</v>
      </c>
      <c r="AE94" s="35">
        <v>55.7</v>
      </c>
      <c r="AF94" s="35">
        <v>55.7</v>
      </c>
      <c r="AG94" s="35" t="s">
        <v>354</v>
      </c>
      <c r="AH94" s="35"/>
      <c r="AI94" s="35"/>
      <c r="AJ94" s="35"/>
      <c r="AK94" s="35"/>
      <c r="AL94" s="35"/>
      <c r="AM94" s="35"/>
      <c r="AN94" s="3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>
        <v>53</v>
      </c>
      <c r="BB94" s="69">
        <f t="shared" si="42"/>
        <v>8</v>
      </c>
      <c r="BC94" s="54"/>
      <c r="BD94" s="69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1">
        <f t="shared" si="43"/>
        <v>0</v>
      </c>
      <c r="BZ94" s="57"/>
      <c r="CA94" s="56"/>
      <c r="CB94" s="57" t="s">
        <v>184</v>
      </c>
      <c r="CC94" s="57" t="s">
        <v>299</v>
      </c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8" t="s">
        <v>91</v>
      </c>
      <c r="CP94" s="58" t="s">
        <v>185</v>
      </c>
      <c r="CQ94" s="72">
        <v>40299</v>
      </c>
    </row>
    <row r="95" spans="1:95" ht="12.75">
      <c r="A95" s="60">
        <v>8</v>
      </c>
      <c r="B95" s="59" t="s">
        <v>345</v>
      </c>
      <c r="C95" s="55"/>
      <c r="D95" s="55">
        <v>160</v>
      </c>
      <c r="E95" s="55">
        <v>55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>
        <v>55</v>
      </c>
      <c r="AI95" s="35"/>
      <c r="AJ95" s="35">
        <v>53.9</v>
      </c>
      <c r="AK95" s="35">
        <v>53</v>
      </c>
      <c r="AL95" s="35">
        <v>51.4</v>
      </c>
      <c r="AM95" s="35"/>
      <c r="AN95" s="35">
        <v>50.9</v>
      </c>
      <c r="AO95" s="55">
        <v>50.9</v>
      </c>
      <c r="AP95" s="55">
        <v>50.9</v>
      </c>
      <c r="AQ95" s="55">
        <v>49.5</v>
      </c>
      <c r="AR95" s="55"/>
      <c r="AS95" s="55"/>
      <c r="AT95" s="55"/>
      <c r="AU95" s="55"/>
      <c r="AV95" s="55"/>
      <c r="AW95" s="55"/>
      <c r="AX95" s="55"/>
      <c r="AY95" s="55"/>
      <c r="AZ95" s="55"/>
      <c r="BA95" s="55">
        <v>50</v>
      </c>
      <c r="BB95" s="69">
        <f t="shared" si="42"/>
        <v>5</v>
      </c>
      <c r="BC95" s="54"/>
      <c r="BD95" s="69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1">
        <f>BC95/BB95</f>
        <v>0</v>
      </c>
      <c r="BZ95" s="57"/>
      <c r="CA95" s="56">
        <f>AK95-AJ95</f>
        <v>-0.8999999999999986</v>
      </c>
      <c r="CB95" s="57" t="s">
        <v>346</v>
      </c>
      <c r="CC95" s="57" t="s">
        <v>382</v>
      </c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8"/>
      <c r="CP95" s="58" t="s">
        <v>347</v>
      </c>
      <c r="CQ95" s="72"/>
    </row>
    <row r="96" spans="1:95" ht="12.75">
      <c r="A96" s="60">
        <v>9</v>
      </c>
      <c r="B96" s="59" t="s">
        <v>179</v>
      </c>
      <c r="C96" s="55">
        <v>21</v>
      </c>
      <c r="D96" s="55">
        <v>162</v>
      </c>
      <c r="E96" s="55">
        <v>54</v>
      </c>
      <c r="F96" s="35">
        <v>54</v>
      </c>
      <c r="G96" s="35">
        <v>54</v>
      </c>
      <c r="H96" s="35">
        <v>54</v>
      </c>
      <c r="I96" s="35">
        <v>53</v>
      </c>
      <c r="J96" s="35">
        <v>53</v>
      </c>
      <c r="K96" s="35">
        <v>53</v>
      </c>
      <c r="L96" s="35">
        <v>53</v>
      </c>
      <c r="M96" s="35">
        <v>52</v>
      </c>
      <c r="N96" s="35">
        <v>52</v>
      </c>
      <c r="O96" s="35">
        <v>53</v>
      </c>
      <c r="P96" s="35">
        <v>52</v>
      </c>
      <c r="Q96" s="35">
        <v>52</v>
      </c>
      <c r="R96" s="35">
        <v>52</v>
      </c>
      <c r="S96" s="35">
        <v>52</v>
      </c>
      <c r="T96" s="35">
        <v>51</v>
      </c>
      <c r="U96" s="35"/>
      <c r="V96" s="35"/>
      <c r="W96" s="35" t="s">
        <v>309</v>
      </c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>
        <v>51</v>
      </c>
      <c r="BB96" s="69">
        <f t="shared" si="42"/>
        <v>3</v>
      </c>
      <c r="BC96" s="54"/>
      <c r="BD96" s="69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1">
        <f>BC96/BB96</f>
        <v>0</v>
      </c>
      <c r="BZ96" s="57"/>
      <c r="CA96" s="56"/>
      <c r="CB96" s="57" t="s">
        <v>180</v>
      </c>
      <c r="CC96" s="57" t="s">
        <v>274</v>
      </c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8" t="s">
        <v>181</v>
      </c>
      <c r="CP96" s="58" t="s">
        <v>182</v>
      </c>
      <c r="CQ96" s="72">
        <v>40263</v>
      </c>
    </row>
    <row r="97" spans="1:95" ht="12.75">
      <c r="A97" s="60">
        <v>10</v>
      </c>
      <c r="B97" s="59" t="s">
        <v>70</v>
      </c>
      <c r="C97" s="55">
        <v>23</v>
      </c>
      <c r="D97" s="55">
        <v>172</v>
      </c>
      <c r="E97" s="55">
        <v>74</v>
      </c>
      <c r="F97" s="35">
        <v>73.2</v>
      </c>
      <c r="G97" s="35">
        <v>73.2</v>
      </c>
      <c r="H97" s="35">
        <v>72</v>
      </c>
      <c r="I97" s="35">
        <v>73</v>
      </c>
      <c r="J97" s="35">
        <v>73</v>
      </c>
      <c r="K97" s="35">
        <v>73</v>
      </c>
      <c r="L97" s="35">
        <v>73</v>
      </c>
      <c r="M97" s="35">
        <v>72</v>
      </c>
      <c r="N97" s="35">
        <v>70</v>
      </c>
      <c r="O97" s="35">
        <v>68.8</v>
      </c>
      <c r="P97" s="35">
        <v>68.8</v>
      </c>
      <c r="Q97" s="35">
        <v>67</v>
      </c>
      <c r="R97" s="35">
        <v>67</v>
      </c>
      <c r="S97" s="35">
        <v>67</v>
      </c>
      <c r="T97" s="35">
        <v>67</v>
      </c>
      <c r="U97" s="35">
        <v>66</v>
      </c>
      <c r="V97" s="35">
        <v>66.7</v>
      </c>
      <c r="W97" s="35" t="s">
        <v>309</v>
      </c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>
        <v>60</v>
      </c>
      <c r="BB97" s="69">
        <f t="shared" si="42"/>
        <v>14</v>
      </c>
      <c r="BC97" s="54"/>
      <c r="BD97" s="69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1">
        <f>BC97/BB97</f>
        <v>0</v>
      </c>
      <c r="BZ97" s="57"/>
      <c r="CA97" s="56"/>
      <c r="CB97" s="57" t="s">
        <v>71</v>
      </c>
      <c r="CC97" s="57" t="s">
        <v>278</v>
      </c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8" t="s">
        <v>72</v>
      </c>
      <c r="CP97" s="58" t="s">
        <v>73</v>
      </c>
      <c r="CQ97" s="72" t="s">
        <v>53</v>
      </c>
    </row>
    <row r="98" spans="54:56" ht="13.5" thickBot="1">
      <c r="BB98" s="2"/>
      <c r="BC98" s="2"/>
      <c r="BD98" s="2"/>
    </row>
    <row r="99" spans="5:79" ht="13.5" thickBot="1"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12" t="s">
        <v>245</v>
      </c>
      <c r="BB99" s="26">
        <f>BB4+BB5+BB7+BB11+BB12+BB13+BB14+BB36+BB38+BB17+BB20+BB31+BB32+BB33+BB44+BB34+BB43+BB45+BB46+BB39+BB51+BB59+BB60+BB52+BB53+BB74+BB69+BB79+BB80+BB54+BB66+BB84+BB85</f>
        <v>387.4</v>
      </c>
      <c r="BC99" s="26">
        <f>BC4+BC5+BC7+BC11+BC12+BC13+BC14+BC36+BC38+BC17+BC20+BC31+BC32+BC33+BC44+BC34+BC43+BC45+BC46+BC39+BC51+BC59+BC60+BC52+BC53+BC74+BC69+BC79+BC80+BC54+BC66+BC84+BC85</f>
        <v>86.4</v>
      </c>
      <c r="BD99" s="26">
        <f>BD4+BD5+BD7+BD11+BD12+BD13+BD14+BD36+BD38+BD17+BD20+BD31+BD32+BD33+BD44+BD34+BD43+BD45+BD46+BD39+BD51+BD59+BD60+BD52+BD53+BD74+BD69+BD79+BD80+BD54+BD66+BD84+BD85</f>
        <v>301</v>
      </c>
      <c r="BE99" s="26">
        <f aca="true" t="shared" si="44" ref="BE99:BX99">SUM(BE4:BE43)+SUM(BE31:BE77)+SUM(BE45:BE95)+SUM(BE38:BE94)+SUM(BE74:BE92)+SUM(BE88:BE97)</f>
        <v>1734.8</v>
      </c>
      <c r="BF99" s="26">
        <f t="shared" si="44"/>
        <v>-304.9</v>
      </c>
      <c r="BG99" s="26">
        <f t="shared" si="44"/>
        <v>2039.6999999999998</v>
      </c>
      <c r="BH99" s="26">
        <f t="shared" si="44"/>
        <v>-1126.3000000000002</v>
      </c>
      <c r="BI99" s="26">
        <f t="shared" si="44"/>
        <v>1218.3</v>
      </c>
      <c r="BJ99" s="26">
        <f t="shared" si="44"/>
        <v>-2344.6</v>
      </c>
      <c r="BK99" s="26">
        <f t="shared" si="44"/>
        <v>3661.8000000000006</v>
      </c>
      <c r="BL99" s="26">
        <f t="shared" si="44"/>
        <v>98.90000000000002</v>
      </c>
      <c r="BM99" s="26">
        <f t="shared" si="44"/>
        <v>3562.9</v>
      </c>
      <c r="BN99" s="26">
        <f t="shared" si="44"/>
        <v>-2817.3999999999996</v>
      </c>
      <c r="BO99" s="26">
        <f t="shared" si="44"/>
        <v>646.6</v>
      </c>
      <c r="BP99" s="26">
        <f t="shared" si="44"/>
        <v>-3464</v>
      </c>
      <c r="BQ99" s="26">
        <f t="shared" si="44"/>
        <v>4433.400000000001</v>
      </c>
      <c r="BR99" s="26">
        <f t="shared" si="44"/>
        <v>322.79999999999995</v>
      </c>
      <c r="BS99" s="26">
        <f t="shared" si="44"/>
        <v>4110.6</v>
      </c>
      <c r="BT99" s="26">
        <f t="shared" si="44"/>
        <v>-3151.7</v>
      </c>
      <c r="BU99" s="26">
        <f t="shared" si="44"/>
        <v>636.0999999999999</v>
      </c>
      <c r="BV99" s="26">
        <f t="shared" si="44"/>
        <v>-3787.7999999999993</v>
      </c>
      <c r="BW99" s="26">
        <f t="shared" si="44"/>
        <v>4747</v>
      </c>
      <c r="BX99" s="26">
        <f t="shared" si="44"/>
        <v>323.09999999999997</v>
      </c>
      <c r="BY99" s="26">
        <f>BC99/BB99*100</f>
        <v>22.302529685080025</v>
      </c>
      <c r="CA99" s="33">
        <f>SUM(CA4:CA92)</f>
        <v>-1.5</v>
      </c>
    </row>
    <row r="100" spans="55:77" ht="12.75">
      <c r="BC100" s="28">
        <f>BC99/BB99</f>
        <v>0.22302529685080025</v>
      </c>
      <c r="BD100" s="28">
        <f>BD99/BB99</f>
        <v>0.7769747031491998</v>
      </c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</row>
    <row r="101" spans="2:80" ht="12.75">
      <c r="B101" s="3"/>
      <c r="CB101" s="47"/>
    </row>
    <row r="102" ht="12.75">
      <c r="B102" s="4"/>
    </row>
    <row r="103" ht="12.75"/>
    <row r="112" spans="2:56" ht="12.75">
      <c r="B112" s="2" t="s">
        <v>246</v>
      </c>
      <c r="BB112" s="2"/>
      <c r="BC112" s="2"/>
      <c r="BD112" s="2"/>
    </row>
  </sheetData>
  <sheetProtection/>
  <mergeCells count="5">
    <mergeCell ref="A3:CQ3"/>
    <mergeCell ref="A16:CQ16"/>
    <mergeCell ref="A41:CQ41"/>
    <mergeCell ref="A55:CQ55"/>
    <mergeCell ref="A71:CQ71"/>
  </mergeCells>
  <hyperlinks>
    <hyperlink ref="B20" r:id="rId1" display="M@llyuss@, Ольга"/>
    <hyperlink ref="B79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DNA7 X86</cp:lastModifiedBy>
  <dcterms:created xsi:type="dcterms:W3CDTF">2009-05-19T05:23:09Z</dcterms:created>
  <dcterms:modified xsi:type="dcterms:W3CDTF">2011-03-14T15:45:01Z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