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" yWindow="36" windowWidth="16608" windowHeight="9432" activeTab="0"/>
  </bookViews>
  <sheets>
    <sheet name="Лист1" sheetId="1" r:id="rId1"/>
  </sheets>
  <definedNames>
    <definedName name="YANDEX_1" localSheetId="0">'Лист1'!#REF!</definedName>
  </definedNames>
  <calcPr fullCalcOnLoad="1"/>
</workbook>
</file>

<file path=xl/sharedStrings.xml><?xml version="1.0" encoding="utf-8"?>
<sst xmlns="http://schemas.openxmlformats.org/spreadsheetml/2006/main" count="509" uniqueCount="451">
  <si>
    <t>Ник, имя</t>
  </si>
  <si>
    <t>возраст</t>
  </si>
  <si>
    <t>рост</t>
  </si>
  <si>
    <t>вес до</t>
  </si>
  <si>
    <t>вес  29.03.10</t>
  </si>
  <si>
    <t>вес 05.04.10</t>
  </si>
  <si>
    <t>вес 12.04.10</t>
  </si>
  <si>
    <t>вес 19.04.10</t>
  </si>
  <si>
    <t>вес 26.04.10</t>
  </si>
  <si>
    <t>вес 04.05.10</t>
  </si>
  <si>
    <t>вес 11.05.10</t>
  </si>
  <si>
    <t>вес 17.05.10</t>
  </si>
  <si>
    <t>вес 24.05.10</t>
  </si>
  <si>
    <t>вес 31.05.10</t>
  </si>
  <si>
    <t>Вес на 7.06.10</t>
  </si>
  <si>
    <t>Вес на 14.06.10</t>
  </si>
  <si>
    <t>хочу (кг)</t>
  </si>
  <si>
    <t>надо сбросить кг</t>
  </si>
  <si>
    <t>уже сбросила</t>
  </si>
  <si>
    <t>осталось сбросить</t>
  </si>
  <si>
    <t>вес 27.03.10</t>
  </si>
  <si>
    <t>сбросила с 17 по 25 мая</t>
  </si>
  <si>
    <t>сбросила с 25 мая по  1 июня</t>
  </si>
  <si>
    <t>сбросила с 1 по 8 июня</t>
  </si>
  <si>
    <t>сбросила с 8 по 15 июня</t>
  </si>
  <si>
    <t>сбросила с 15 по 22 июня</t>
  </si>
  <si>
    <t>сбросила с 22 по 29 июня</t>
  </si>
  <si>
    <t>сбросила с 29 по 6 июля</t>
  </si>
  <si>
    <t>сбросила с 6по 13  июля</t>
  </si>
  <si>
    <t>сбросила с 13по20  июля</t>
  </si>
  <si>
    <t>сбросила с 20по 27 июля</t>
  </si>
  <si>
    <t>сбросила в %</t>
  </si>
  <si>
    <t>Сбросили за неделю</t>
  </si>
  <si>
    <t>Замеры до</t>
  </si>
  <si>
    <t>Последние замеры</t>
  </si>
  <si>
    <t>Замеры01.06.09</t>
  </si>
  <si>
    <t>Замеры08.06.09</t>
  </si>
  <si>
    <t>Замеры15.06.09</t>
  </si>
  <si>
    <t>Замеры22.06.09</t>
  </si>
  <si>
    <t>Замеры 29.06.09</t>
  </si>
  <si>
    <t>Замеры 06.07.09</t>
  </si>
  <si>
    <t>Замеры13.07.09</t>
  </si>
  <si>
    <t>Замеры20.07.09</t>
  </si>
  <si>
    <t>Замеры27.07.09</t>
  </si>
  <si>
    <t>Замеры03.08.09</t>
  </si>
  <si>
    <t>Мини-цель</t>
  </si>
  <si>
    <t xml:space="preserve">Сроки </t>
  </si>
  <si>
    <t>Метод</t>
  </si>
  <si>
    <t>Дата присоединения</t>
  </si>
  <si>
    <t>Анютка2105, Анна</t>
  </si>
  <si>
    <t>116-100-123</t>
  </si>
  <si>
    <t>9 мес</t>
  </si>
  <si>
    <t>правильное питание и фитнес</t>
  </si>
  <si>
    <t>до или с 22.03.2010</t>
  </si>
  <si>
    <t>Margo12, Светлана</t>
  </si>
  <si>
    <t>программа минимум - сбросить 10 кг к 11.07.10, 
в идеале : вес - 45 кг через год.</t>
  </si>
  <si>
    <t>Wild_Koshka , Елен</t>
  </si>
  <si>
    <t>грудь-талия-бедра без понятия</t>
  </si>
  <si>
    <t>год</t>
  </si>
  <si>
    <t>системи минус 60</t>
  </si>
  <si>
    <t>Светлана С , Свтелана</t>
  </si>
  <si>
    <t>107-86-104</t>
  </si>
  <si>
    <t>ближайшая цель-63 кг до конца июля</t>
  </si>
  <si>
    <t xml:space="preserve">способ - массаж, жиета, физ. нагрузки. борьба с гармонами.
</t>
  </si>
  <si>
    <t>Jeni225,Женя</t>
  </si>
  <si>
    <t>90-65-93</t>
  </si>
  <si>
    <t>212926, Ксения</t>
  </si>
  <si>
    <t>89-64-90</t>
  </si>
  <si>
    <t>26 июня- за 1,5 месяца</t>
  </si>
  <si>
    <t>Диета - спорт!</t>
  </si>
  <si>
    <t>mila87, Таня</t>
  </si>
  <si>
    <t>96-78-108</t>
  </si>
  <si>
    <t>до июня</t>
  </si>
  <si>
    <t>бодифлекс дома; Хот-айрон, Йога и стэпы в зале.Правильное питание</t>
  </si>
  <si>
    <t>DиkaЯ, Евгения</t>
  </si>
  <si>
    <t>до 5 июля</t>
  </si>
  <si>
    <t>питание - исключить "неполезные углеводы"
нагрузка бег3 раза в неделю, волейбол 3 раза в неделю. как-то так</t>
  </si>
  <si>
    <t>Silentium, Лера</t>
  </si>
  <si>
    <t>*-68-95</t>
  </si>
  <si>
    <t>хочу к 1 июня 56 килограм</t>
  </si>
  <si>
    <t>метод правильное питание:завтрак в основном кашки или мюслю ,обед: рыбка с салатиком или чем то еще))) на ужин кефирчег)) и не кушать после 18.00 
плюс обруч ,плюс тренировки и баночный массаж по вашим советам и велосипед как потеплеет воть)))))еще хотела</t>
  </si>
  <si>
    <t>Catherinette, Катерина</t>
  </si>
  <si>
    <t>94-73-99</t>
  </si>
  <si>
    <t>92-85-108</t>
  </si>
  <si>
    <t>67 к 01 июля</t>
  </si>
  <si>
    <t>до 1сентября</t>
  </si>
  <si>
    <t>в данный момент-гречка</t>
  </si>
  <si>
    <t>BSS0024, Маша</t>
  </si>
  <si>
    <t>JuliaX, Юлия</t>
  </si>
  <si>
    <t>102-91-120</t>
  </si>
  <si>
    <t>6 мес</t>
  </si>
  <si>
    <t>диеты + правильное питание в перерывах</t>
  </si>
  <si>
    <t>Aleno4ka2008</t>
  </si>
  <si>
    <t>95-76-105</t>
  </si>
  <si>
    <t>93-71-96</t>
  </si>
  <si>
    <t>июнь</t>
  </si>
  <si>
    <t>Метод - правильное питание, разгрузочные дни, занятия спортом, массажи (обычный и баночный), прогулки пешком по выходным.</t>
  </si>
  <si>
    <t>Flayyy, Настя</t>
  </si>
  <si>
    <t>91-71-110</t>
  </si>
  <si>
    <t>Действия: сейчас сижу на диете, после нее постараюсь придерживаться режима и просто поменьше жрать, домашние физ.нагрузки (гимнастика помелочи), массаж баночный и хочу еще начать бегать.
Цель: вообще схудануть до 55 кг (год назад так и было), но пока скин</t>
  </si>
  <si>
    <t>мила..я, Люда</t>
  </si>
  <si>
    <t xml:space="preserve"> 96-81-105</t>
  </si>
  <si>
    <t>3-4 мес</t>
  </si>
  <si>
    <t>низкокаллорийная диета, занятия спортом дома, крема для похудения может еще и не есть после 18-19 часов</t>
  </si>
  <si>
    <t>lazurit</t>
  </si>
  <si>
    <t>РыЧуН, Оля</t>
  </si>
  <si>
    <t>98- 69-91</t>
  </si>
  <si>
    <t>хотела бы похудеть к концу июня.на конец мая хочу весить 57 кг.</t>
  </si>
  <si>
    <t>Не хочу использовать строгую диету, т. к и силы воли нет никакой, да и никаких привычек правильного питания не выработает, поэтому в первую очередь- здоровое питание (фрукты,овощи, творог, рыба, мясо) и конечно же спортивные тренеровки!раз в неделю разгру</t>
  </si>
  <si>
    <t>Glupyj Bigimot</t>
  </si>
  <si>
    <t>90-65-90</t>
  </si>
  <si>
    <t>Diamond82 ,Ольга</t>
  </si>
  <si>
    <t xml:space="preserve">94/77/101 </t>
  </si>
  <si>
    <t>сроки к концу июля (у меня ДР будет)</t>
  </si>
  <si>
    <t xml:space="preserve">способ, купила себе коктель, так что утро вечер коктель обед полноценный, и + бодифлекс
9. ну а для чего...., что бы не пугаться своего отражения в зеркале, особенно в примерочных в магазине, и себе нравиться  
</t>
  </si>
  <si>
    <t>Irisha_pleo</t>
  </si>
  <si>
    <t>90-72-90</t>
  </si>
  <si>
    <t>хочу вес свой вернуть и талию хотя бы до 65 .... как и была..
Хочу в тренажерку 3 раза в неделю, сегодня на обед гречка и помидорка с огурцом.... Надеюсь что получится..</t>
  </si>
  <si>
    <t>n.matveyka, Наталья</t>
  </si>
  <si>
    <t>89 - 73-100</t>
  </si>
  <si>
    <t xml:space="preserve"> до 1 августа 2010</t>
  </si>
  <si>
    <t>Раздельное питание. Здоровые продукты. Физкультура - умеренные нагрузки (пешие прогулки, обруч и пр.)
9. Цель - сохранение молодости, помощь организму восстановиться после стресса. Планирую беременность.</t>
  </si>
  <si>
    <t>MissK</t>
  </si>
  <si>
    <t>88-78-104</t>
  </si>
  <si>
    <t>Не есть после 18-00, два раза в неделю разгрузочные дни, поменьше есть вообще. Бассейн 2 раза в неделю, 2 раза в неделю пилатес.</t>
  </si>
  <si>
    <t>marfuntik, Марина</t>
  </si>
  <si>
    <t>87-70-100</t>
  </si>
  <si>
    <t>к лету</t>
  </si>
  <si>
    <t>8. Бодифлекс+поменьше есть, вечером еще меньше)) 
9. Летом хочу носить любимые шорты и мини юбку</t>
  </si>
  <si>
    <t>Kras, Татьяна</t>
  </si>
  <si>
    <t>как то не складывается у меня дружба с сантиметром, предпочитаю весы</t>
  </si>
  <si>
    <t>правильное питание (английская диета как настроюсь), фитнес 3-4 раза в неделю.</t>
  </si>
  <si>
    <t>Брю, Юля</t>
  </si>
  <si>
    <t xml:space="preserve">упорно не могу найти сантиметр!!!  Сегодня по пути с работы куплю </t>
  </si>
  <si>
    <t>Fifa, Анатстасия</t>
  </si>
  <si>
    <t>93-66-94</t>
  </si>
  <si>
    <t>93-67-94</t>
  </si>
  <si>
    <t>TMP USER, Алена</t>
  </si>
  <si>
    <t>91-66-91</t>
  </si>
  <si>
    <t>к августу</t>
  </si>
  <si>
    <t>1) никаких диет, просто здоровый образ питания
2) велик, бег, гимнастика
может на массажики еще похожу, если денег наскребу</t>
  </si>
  <si>
    <t xml:space="preserve"> 90-66-92</t>
  </si>
  <si>
    <t>1 июля</t>
  </si>
  <si>
    <t>сейчас плаваю. Планирую с сегодняшнего дня белковую диету + бег по вечерам+плавание + обруч(фитнес пока в в бюджет не проходит)
9. цель - вернуть свой 44 размер :-) вместо появившегося год назад 46.....убрать "уши" свисающие из брюк!</t>
  </si>
  <si>
    <t>economist, Аня</t>
  </si>
  <si>
    <t>2,5 мес</t>
  </si>
  <si>
    <t>правильное питание, сайклы, силовая нагрузка, может на обруч решусь</t>
  </si>
  <si>
    <t>Ириссска</t>
  </si>
  <si>
    <t>84-75-100</t>
  </si>
  <si>
    <t>63кг</t>
  </si>
  <si>
    <t>1 сентября</t>
  </si>
  <si>
    <t xml:space="preserve"> гречка или творог - разгрузочные дни, в остальное время - уменьшаю калории, не ем "вредные" углеводы.</t>
  </si>
  <si>
    <t>Zhenni, Женя</t>
  </si>
  <si>
    <t>88-64-92</t>
  </si>
  <si>
    <t>87-63-92</t>
  </si>
  <si>
    <t>Ставлю себе срок - месяц.</t>
  </si>
  <si>
    <t>Спортом особо не занимаюсь, времени нету. Но бегаю в парке 2 раза в неделю.</t>
  </si>
  <si>
    <t>Crazzzy</t>
  </si>
  <si>
    <t>94-74-102</t>
  </si>
  <si>
    <t>91-71-102</t>
  </si>
  <si>
    <t xml:space="preserve">методы: 
-бодифлекс (каждое утро, делаю второй день); 
-не ужинаю поздно, сладости ем до 12;
-бассейн/акваэробика ( в планах) 2-3 раза в неделю;
-массаж в домашних условиях! 
Готовимся к пляжному сезону !!!!  </t>
  </si>
  <si>
    <t>Марика,Маша</t>
  </si>
  <si>
    <t>83-69-95</t>
  </si>
  <si>
    <t>83-67-94</t>
  </si>
  <si>
    <t>10 мая</t>
  </si>
  <si>
    <t>Для этого планирую: посещать аквааэробику 2 раза в неделю, ежедневно делать комплексы упражнений дома (утром и вечером по 10 минут), не есть сладкого и мучного. Очень надеюсь на коллективный разум, коллективную силу воли и ценные советы форумчан!</t>
  </si>
  <si>
    <t>Tori 27, Виктория</t>
  </si>
  <si>
    <t>95-67-91</t>
  </si>
  <si>
    <t>94-66-90</t>
  </si>
  <si>
    <t>28 мая</t>
  </si>
  <si>
    <t>правильное питание, не есть после 18 и занятия два раза в неделю в тренажерном.</t>
  </si>
  <si>
    <t>gimi, Ира</t>
  </si>
  <si>
    <t>секрет-63,5-91</t>
  </si>
  <si>
    <t>1 мес</t>
  </si>
  <si>
    <t>Меньше сладкого, но не ограничевать его совсем, жареного, и спорт, спорт, спорт.</t>
  </si>
  <si>
    <t>DaSka, Даша</t>
  </si>
  <si>
    <t>92-73-103</t>
  </si>
  <si>
    <t>Хожу на сайклы 2 раза в неделю, после тренировки - кедровая или тепловая кабина., дома массаж банками каждый день с маслом термоактивным. В еде отказалась от сладкого почки ( с утра от пары долек темного шоколада не могу отказаться)</t>
  </si>
  <si>
    <t>АлисияЗеленская, Валя</t>
  </si>
  <si>
    <t>90-67-95</t>
  </si>
  <si>
    <t xml:space="preserve">к 25 июля! И параметры хочу 90-62-90 </t>
  </si>
  <si>
    <t>Занятие в спортзале+бассейн и правильное питание, и баночный массаж конечно же</t>
  </si>
  <si>
    <t>Гингема_25, Лена 25</t>
  </si>
  <si>
    <t>90-76-92</t>
  </si>
  <si>
    <t>потребление некалорийных продуктов, фитнес 4-5 раз в неделю, не есть после 18
9. хочу вернуть себе дородовую форму</t>
  </si>
  <si>
    <t>Оловянная_</t>
  </si>
  <si>
    <t>90-68-97</t>
  </si>
  <si>
    <t>90-67-96,5</t>
  </si>
  <si>
    <t>57 кг</t>
  </si>
  <si>
    <t>GoldNight</t>
  </si>
  <si>
    <t>90-73-94</t>
  </si>
  <si>
    <t>до конца июля</t>
  </si>
  <si>
    <t>система - 60 и бег три раза в неделю, утром зарядка на растяжку всегда, уже привычка</t>
  </si>
  <si>
    <t>Крокотук, Ольга</t>
  </si>
  <si>
    <t>95-75-94</t>
  </si>
  <si>
    <t>выйти из 60 за июнь</t>
  </si>
  <si>
    <t>срок- ну месяца .... да как получиться</t>
  </si>
  <si>
    <t>способы- питание, массаж, бодифлекс, обруч
9) не уютно я себя так чувствую, отсюда цель для чего- для собственной влюбленности в тело)</t>
  </si>
  <si>
    <t>Ленчик 100, Елена</t>
  </si>
  <si>
    <t>Не мерялась давно</t>
  </si>
  <si>
    <t>Желательно через месяц</t>
  </si>
  <si>
    <t>Не обжираться, есть полезную еду (кашки, овощи в пароварке, кефиры, яблоки, грейпфрукты)
Велотренажер ежедневно. Где-то по часу.</t>
  </si>
  <si>
    <t>К августу хочу весить 50-51</t>
  </si>
  <si>
    <t>Способы- шейпинг 2 раза в неделю, начала заниматься бегом по утрам каждый день около 30-40 мин. Стараюсь придерживаться шейпинг питания- 3 часа до тренировки и три после ничего не есть и пить можно только воду. В моем случае мне нужно стараться не есть по</t>
  </si>
  <si>
    <t>~/КареглаЗАЯ/~, Ирина</t>
  </si>
  <si>
    <t>88-59-92</t>
  </si>
  <si>
    <t>к сентябрю</t>
  </si>
  <si>
    <t>фитнес 2-3 раза в неделю по 2-3 часа, правильное питание,массаж, обертывание 
9.вернуть комфортный вес и подтянуть мышцы!</t>
  </si>
  <si>
    <t>Stasya22, наська</t>
  </si>
  <si>
    <t>58 кг</t>
  </si>
  <si>
    <t xml:space="preserve"> Программа на месяц-правильное питание. Спорт отменяется в связи с сессии</t>
  </si>
  <si>
    <t xml:space="preserve">troya </t>
  </si>
  <si>
    <t>84-70-94</t>
  </si>
  <si>
    <t>83-73-95</t>
  </si>
  <si>
    <t>Хочу скинуть 3 килограмма к августу, то есть за 2 месяц</t>
  </si>
  <si>
    <t xml:space="preserve">Методы борьбы - обруч, бег, кушаем больше зелени, стараемся не жрать вечером и не кушать майонезы-пиццы и прочее. Ещё качаю пресс дома, на фитнесс и прочее денег нету.  
</t>
  </si>
  <si>
    <t>Boltywkaaa , Олеся</t>
  </si>
  <si>
    <t>90-74-94</t>
  </si>
  <si>
    <t>ТАЛИЮ ХОЧУУУУУ 65</t>
  </si>
  <si>
    <t>срок....ммм....ну, хотелось бы за месяц...то есть к началю июля быть в форме</t>
  </si>
  <si>
    <t xml:space="preserve">способы - поменьше сладкого, побольше физ нагрузки, массаж баночками. и ещё хочу обруч прикупить. вот.
</t>
  </si>
  <si>
    <t>Мариночка</t>
  </si>
  <si>
    <t>88-67-94</t>
  </si>
  <si>
    <t>Желательго к концу июня,но совсем нет силы воли ,слишком много мучного,жирного,жаренного,сладкого</t>
  </si>
  <si>
    <t>Ulyana_k, Ульяна</t>
  </si>
  <si>
    <t>84-69-99</t>
  </si>
  <si>
    <t>Nedimina, Светлана</t>
  </si>
  <si>
    <t>Lesy5694, Елена</t>
  </si>
  <si>
    <t>114-90-128</t>
  </si>
  <si>
    <t>похудеть хочу потому что обнаружила что похожа на бегемота..прям копия Глории из "Мадагаскара по пропорциям ))))
в килограммах не знаю, но ориентировочно на 2-3 размера к новому году. а потмо посмотрим</t>
  </si>
  <si>
    <t>полночь, Марьяна</t>
  </si>
  <si>
    <t>Lyubov_ka</t>
  </si>
  <si>
    <t>90-63-89</t>
  </si>
  <si>
    <t>90-59-89</t>
  </si>
  <si>
    <t>Tatys, Татьяна</t>
  </si>
  <si>
    <t>84-66-93</t>
  </si>
  <si>
    <t>до 01.06.2010 г</t>
  </si>
  <si>
    <t>сбалансированное и правильное питание, спорт 2-3 раза в неделю (хот-айрон, растяжка), обруч дома.</t>
  </si>
  <si>
    <t>ФИНАЛИСТЫ</t>
  </si>
  <si>
    <t>Megumi, Ольга</t>
  </si>
  <si>
    <t xml:space="preserve"> 89-70-99</t>
  </si>
  <si>
    <t>86-65-94</t>
  </si>
  <si>
    <t xml:space="preserve"> до 14 июня 2010</t>
  </si>
  <si>
    <t>Питание по Монтиньяку, сладкое вообще пока отменяется, фитнес 2 раза в неделю, пластмассовый обруч с пупырышками.</t>
  </si>
  <si>
    <t>Итого:</t>
  </si>
  <si>
    <t xml:space="preserve"> </t>
  </si>
  <si>
    <t>darjalla, Даша</t>
  </si>
  <si>
    <t>Славная, Алена</t>
  </si>
  <si>
    <t>к 1 сентября</t>
  </si>
  <si>
    <t>Не буду есть после 6 вечера, исключила из питания белый хлеб, майонез, ограничила потребление сладостей, в ближайшем будущем посещение спортзала</t>
  </si>
  <si>
    <t>GIRLОчКа, Таня</t>
  </si>
  <si>
    <t>к 31 августа</t>
  </si>
  <si>
    <t>не есть после 18-00, велотренажер по возможности, т.к. часто гулять хожу и просто не успеваю  осенью планирую в тренажерный зал начать ходить</t>
  </si>
  <si>
    <t>Вес на 21.06</t>
  </si>
  <si>
    <t>88-67-108</t>
  </si>
  <si>
    <t>97-75-110</t>
  </si>
  <si>
    <t>74 к 10 июля</t>
  </si>
  <si>
    <t>фитнес 3 раза в неделю, не есть после 8, кушать правильные продукты и кисломолочные, порция в два раза меньше обычного.</t>
  </si>
  <si>
    <t>Lipa17,Валентина</t>
  </si>
  <si>
    <t xml:space="preserve">Медная </t>
  </si>
  <si>
    <t>правильное питание, никаких сладостей и мучных изделий. В зал пока не хожу, занимаюсь сама дома под скачанные с интернета ролики.</t>
  </si>
  <si>
    <t>86-61-90</t>
  </si>
  <si>
    <t>Вес на 28.06</t>
  </si>
  <si>
    <t>90-68-99</t>
  </si>
  <si>
    <t>Milllka, Мила</t>
  </si>
  <si>
    <t>94-75-95</t>
  </si>
  <si>
    <t>1-2 месяца</t>
  </si>
  <si>
    <t>*-64-92</t>
  </si>
  <si>
    <t>58 к  сентября</t>
  </si>
  <si>
    <t>Вес на 5.07</t>
  </si>
  <si>
    <t>Nour (laverna сейчас)</t>
  </si>
  <si>
    <t>90-76-100</t>
  </si>
  <si>
    <t>95-72-107</t>
  </si>
  <si>
    <t>88-62-91</t>
  </si>
  <si>
    <t>89-72-92</t>
  </si>
  <si>
    <t>88-64-90</t>
  </si>
  <si>
    <t>Вес на 12.07</t>
  </si>
  <si>
    <t>93-75-100</t>
  </si>
  <si>
    <t>M@llyuss@, Ольга</t>
  </si>
  <si>
    <t>до 1 сентября</t>
  </si>
  <si>
    <t xml:space="preserve">1)тонус-столы 2)роликовый тренажеры 3) диета </t>
  </si>
  <si>
    <t>92-75-98</t>
  </si>
  <si>
    <t>секрет-61-88</t>
  </si>
  <si>
    <t>92-74-100</t>
  </si>
  <si>
    <t>Вес на 19.07</t>
  </si>
  <si>
    <t>88-72-91</t>
  </si>
  <si>
    <t>92-76-100</t>
  </si>
  <si>
    <t>Вес на 26.07</t>
  </si>
  <si>
    <t>inet_ru, Ксения</t>
  </si>
  <si>
    <t>86-72-93</t>
  </si>
  <si>
    <t>6-10 месяцев</t>
  </si>
  <si>
    <t>диета, спорт</t>
  </si>
  <si>
    <t xml:space="preserve">Olika_Fleur, </t>
  </si>
  <si>
    <t>100-78-102</t>
  </si>
  <si>
    <t>86-62-91</t>
  </si>
  <si>
    <t>92-69-96</t>
  </si>
  <si>
    <t>Вес на 2.08</t>
  </si>
  <si>
    <t>117-111-117</t>
  </si>
  <si>
    <t>88 -65-89</t>
  </si>
  <si>
    <t>100-89-113</t>
  </si>
  <si>
    <t>84-62-94</t>
  </si>
  <si>
    <t>Вес на 9.08</t>
  </si>
  <si>
    <t>92-82-105</t>
  </si>
  <si>
    <t>91-68-91</t>
  </si>
  <si>
    <t>Вес на 16.08</t>
  </si>
  <si>
    <t>Вес на 23.08</t>
  </si>
  <si>
    <t>jenopash, Евгения</t>
  </si>
  <si>
    <t>nasteg, Настя</t>
  </si>
  <si>
    <t>временно в соседнем топике пузатиков</t>
  </si>
  <si>
    <t>nevestaMari, Маша</t>
  </si>
  <si>
    <t>90-70-95</t>
  </si>
  <si>
    <t>kuzka85,Катя</t>
  </si>
  <si>
    <t>1 год</t>
  </si>
  <si>
    <t>Это правильное питание, без переедания. Спорт. Пока планирую начать ходить на сайкл. Осенью бассейн</t>
  </si>
  <si>
    <t>Вес на 30.08</t>
  </si>
  <si>
    <t>Вес на 6.09</t>
  </si>
  <si>
    <t xml:space="preserve">106-85-103 </t>
  </si>
  <si>
    <t>способ и меры, разгрузочные дни раз в неделю, зарядка по утрам</t>
  </si>
  <si>
    <t>95-74-101</t>
  </si>
  <si>
    <t>Вес на 13.09</t>
  </si>
  <si>
    <t>Не жрать всякую вредную гадость +аква с октября и групповые занятия типа интервал и степ.</t>
  </si>
  <si>
    <t>95-85-100</t>
  </si>
  <si>
    <t>Вес на 20.09</t>
  </si>
  <si>
    <t>90-72-94</t>
  </si>
  <si>
    <t>Машенька, Маша</t>
  </si>
  <si>
    <t>90-71-96</t>
  </si>
  <si>
    <t>Вем на 27.09</t>
  </si>
  <si>
    <t>Ladyjoe, ЗОЯ</t>
  </si>
  <si>
    <t>9 месяцев</t>
  </si>
  <si>
    <t xml:space="preserve">пока ограничиваю себя в еде. позже сяду на гречневую диету+ фитнес 
</t>
  </si>
  <si>
    <t>с 27.09.2010</t>
  </si>
  <si>
    <t xml:space="preserve">97-80-105 </t>
  </si>
  <si>
    <t>95-83-100</t>
  </si>
  <si>
    <t>Katyuncha, Катя</t>
  </si>
  <si>
    <t xml:space="preserve">89-71-90 </t>
  </si>
  <si>
    <t>Записалась в шейпинг клуб "к совершенству". Меня там со всех сторон измерили:рост, вес давление пульс, все-все жировые складочки! а сегодня мне скажут мою идеальную шейпинг-модель и назначат соответствующие упражнения.Вечером или завтра с утра расскажу что и как там  Ну и естественно + к спорту правильное питание</t>
  </si>
  <si>
    <t>с 29.09.2010</t>
  </si>
  <si>
    <t xml:space="preserve">17 ноября </t>
  </si>
  <si>
    <t>Вес на  4.10</t>
  </si>
  <si>
    <t>85-65-95</t>
  </si>
  <si>
    <t>Zlat@, Настя</t>
  </si>
  <si>
    <t>95-70-98</t>
  </si>
  <si>
    <t>86-70-95</t>
  </si>
  <si>
    <t>Вес на 11.10</t>
  </si>
  <si>
    <t xml:space="preserve"> Rigick, Настя</t>
  </si>
  <si>
    <t>91-72-97</t>
  </si>
  <si>
    <t>правильное питание без ограничений..только в сладком и мучном (так как нельзя)+ фитнесс дома с каналом Живи.</t>
  </si>
  <si>
    <t>91-71-93</t>
  </si>
  <si>
    <t>Вес на 18.10</t>
  </si>
  <si>
    <t>Вес на 25.10</t>
  </si>
  <si>
    <t>Вес на 1.11</t>
  </si>
  <si>
    <t>89-69-95</t>
  </si>
  <si>
    <t>85-61-90</t>
  </si>
  <si>
    <t>временно беременна</t>
  </si>
  <si>
    <t>Вес на 15.11</t>
  </si>
  <si>
    <t>к НГ</t>
  </si>
  <si>
    <t>1 октября</t>
  </si>
  <si>
    <t>к НГ 70 кг, талию хочу 75</t>
  </si>
  <si>
    <t>68 к НГ</t>
  </si>
  <si>
    <t>119-94-104</t>
  </si>
  <si>
    <t>?-78-101</t>
  </si>
  <si>
    <t xml:space="preserve">спорт, прав. питание иногда зиг-заг </t>
  </si>
  <si>
    <t>Бодифлекс</t>
  </si>
  <si>
    <t>Trym</t>
  </si>
  <si>
    <t>95-75-95</t>
  </si>
  <si>
    <t>к НГ хочу 57</t>
  </si>
  <si>
    <t>Laverna Ирина</t>
  </si>
  <si>
    <t>87-62,5-91,5</t>
  </si>
  <si>
    <t>52 кг к НГ</t>
  </si>
  <si>
    <t>сижу на диете-белково-овощной,10 дней -после просто рациональное питание по шейпинг-системе</t>
  </si>
  <si>
    <t>18 ноября</t>
  </si>
  <si>
    <t>102-83-103</t>
  </si>
  <si>
    <t>Lapylya</t>
  </si>
  <si>
    <t>Правильное питание, тренировки на тонусных-столах и т.п., очень хочу добавить танцы и бассейн</t>
  </si>
  <si>
    <t>54 к НГ</t>
  </si>
  <si>
    <t>Zluka Даша</t>
  </si>
  <si>
    <t>93-68-98</t>
  </si>
  <si>
    <t>желательно к новому году</t>
  </si>
  <si>
    <t>29,11,2010</t>
  </si>
  <si>
    <t>Вес на 29,11</t>
  </si>
  <si>
    <t>89-68-86</t>
  </si>
  <si>
    <t>88-66-91</t>
  </si>
  <si>
    <t>104-77-103</t>
  </si>
  <si>
    <t>вес 07.12.</t>
  </si>
  <si>
    <t>вес 13.12</t>
  </si>
  <si>
    <t>вес 20.12</t>
  </si>
  <si>
    <t>Необходимо скинуть больше 10 кг</t>
  </si>
  <si>
    <t>Необходимо скинуть  10 - 7 кг</t>
  </si>
  <si>
    <t>Необходимо скинуть 7-5 кг</t>
  </si>
  <si>
    <t>Необходимо скинуть 3-5 кг</t>
  </si>
  <si>
    <t>Необходимо скинуть менее 3 кг</t>
  </si>
  <si>
    <t>Светлаша, Светлана</t>
  </si>
  <si>
    <t>вес на 17.01</t>
  </si>
  <si>
    <t>vertuprishka(Ксения)</t>
  </si>
  <si>
    <t>до 1 июня</t>
  </si>
  <si>
    <t>94-78-98</t>
  </si>
  <si>
    <t>95-70-93</t>
  </si>
  <si>
    <t>88-67-90</t>
  </si>
  <si>
    <t xml:space="preserve">krbishka Аня </t>
  </si>
  <si>
    <t>80-65-85</t>
  </si>
  <si>
    <t>вес на 24.01</t>
  </si>
  <si>
    <t xml:space="preserve">Spring Melody Татьяна </t>
  </si>
  <si>
    <t>98-75-101</t>
  </si>
  <si>
    <t>правильное питание</t>
  </si>
  <si>
    <t>22 января</t>
  </si>
  <si>
    <t xml:space="preserve">ЛиССа Юля </t>
  </si>
  <si>
    <t>84-63-86</t>
  </si>
  <si>
    <t xml:space="preserve"> занятия дома спортом, банки (постараюсь),  попозже бассеин и еще попозже фитнесс.</t>
  </si>
  <si>
    <t>вес на 31.01</t>
  </si>
  <si>
    <t>вес на 7,02</t>
  </si>
  <si>
    <t>вес на 14,02</t>
  </si>
  <si>
    <t>Ром@шечк@</t>
  </si>
  <si>
    <t>к 8 марта</t>
  </si>
  <si>
    <t>87-64-94</t>
  </si>
  <si>
    <t xml:space="preserve">правильное питание, не кушать поздно, физ-ра дома утром и вечером </t>
  </si>
  <si>
    <t xml:space="preserve">Eternity_in_me </t>
  </si>
  <si>
    <t xml:space="preserve">Гаструла </t>
  </si>
  <si>
    <t>90-65-100</t>
  </si>
  <si>
    <t>вес 21.02</t>
  </si>
  <si>
    <t>Ksuniya , Ксения</t>
  </si>
  <si>
    <t>85-63-94</t>
  </si>
  <si>
    <t xml:space="preserve">114-106-114 </t>
  </si>
  <si>
    <t>вес 28.02</t>
  </si>
  <si>
    <t xml:space="preserve">lubovv </t>
  </si>
  <si>
    <t>102-102-133</t>
  </si>
  <si>
    <t>Хожу в тренажерный зал и на вакуумный массаж. Сдиетой туго, но этот вопрос в разработке</t>
  </si>
  <si>
    <t>До конца марта я похудею до 92 кг.</t>
  </si>
  <si>
    <t>http://www.odnoklassniki.ru/dk?st.cmd=userMain</t>
  </si>
  <si>
    <t>вес 07.03</t>
  </si>
  <si>
    <t>86/63/93</t>
  </si>
  <si>
    <t>вес 14.03</t>
  </si>
  <si>
    <t>94-70-95</t>
  </si>
  <si>
    <t>90х66х96</t>
  </si>
  <si>
    <t>105-101-112</t>
  </si>
  <si>
    <t xml:space="preserve">Kattye </t>
  </si>
  <si>
    <t>118-115-127</t>
  </si>
  <si>
    <t xml:space="preserve">До первого июля сбросить 10кг. </t>
  </si>
  <si>
    <t>Здоровое питание, подсчет калорий</t>
  </si>
  <si>
    <t>подсчет калорий</t>
  </si>
  <si>
    <t>вес 21.03</t>
  </si>
  <si>
    <t xml:space="preserve">86-66-97 </t>
  </si>
  <si>
    <t>вес 28.03</t>
  </si>
  <si>
    <t xml:space="preserve">93-75-97 </t>
  </si>
  <si>
    <t xml:space="preserve">Yagulaika ,Яна </t>
  </si>
  <si>
    <t>96-74-107</t>
  </si>
  <si>
    <t>Методы: правильное питание и возможно спорт</t>
  </si>
  <si>
    <t>до июня 11</t>
  </si>
  <si>
    <t>вес 04.04</t>
  </si>
  <si>
    <t>Ермолаева, Елена</t>
  </si>
  <si>
    <t>118-109-125</t>
  </si>
  <si>
    <t>96-73-105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</si>
</sst>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</numFmts>
  <fonts count="56">
    <font>
      <sz val="10"/>
      <name val="Arial Cyr"/>
      <family val="0"/>
    </font>
    <font>
      <sz val="11"/>
      <color indexed="8"/>
      <name val="Calibri"/>
      <family val="2"/>
    </font>
    <font>
      <sz val="10"/>
      <name val="Verdana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b/>
      <i/>
      <sz val="10"/>
      <name val="Arial Cyr"/>
      <family val="0"/>
    </font>
    <font>
      <b/>
      <i/>
      <sz val="10"/>
      <name val="Verdana"/>
      <family val="2"/>
    </font>
    <font>
      <b/>
      <sz val="10"/>
      <color indexed="9"/>
      <name val="Arial Cyr"/>
      <family val="0"/>
    </font>
    <font>
      <b/>
      <sz val="10"/>
      <name val="Verdana"/>
      <family val="2"/>
    </font>
    <font>
      <sz val="10"/>
      <color indexed="9"/>
      <name val="Arial Cyr"/>
      <family val="0"/>
    </font>
    <font>
      <sz val="8"/>
      <name val="Verdana"/>
      <family val="2"/>
    </font>
    <font>
      <b/>
      <sz val="10"/>
      <name val="Arial Cyr"/>
      <family val="0"/>
    </font>
    <font>
      <b/>
      <sz val="10"/>
      <color indexed="9"/>
      <name val="Verdana"/>
      <family val="2"/>
    </font>
    <font>
      <sz val="10"/>
      <color indexed="8"/>
      <name val="Verdana"/>
      <family val="2"/>
    </font>
    <font>
      <b/>
      <sz val="12"/>
      <name val="Arial Cyr"/>
      <family val="0"/>
    </font>
    <font>
      <b/>
      <sz val="12"/>
      <color indexed="9"/>
      <name val="Verdana"/>
      <family val="2"/>
    </font>
    <font>
      <b/>
      <sz val="12"/>
      <color indexed="9"/>
      <name val="Arial Cyr"/>
      <family val="0"/>
    </font>
    <font>
      <b/>
      <i/>
      <sz val="14"/>
      <color indexed="9"/>
      <name val="Arial Cyr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0"/>
      <name val="Verdana"/>
      <family val="2"/>
    </font>
    <font>
      <b/>
      <sz val="10"/>
      <color theme="0"/>
      <name val="Verdana"/>
      <family val="2"/>
    </font>
    <font>
      <b/>
      <sz val="12"/>
      <color theme="0"/>
      <name val="Arial Cyr"/>
      <family val="0"/>
    </font>
    <font>
      <b/>
      <sz val="10"/>
      <color theme="0"/>
      <name val="Arial Cyr"/>
      <family val="0"/>
    </font>
    <font>
      <b/>
      <i/>
      <sz val="14"/>
      <color theme="0"/>
      <name val="Arial Cyr"/>
      <family val="0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BD319F"/>
        <bgColor indexed="64"/>
      </patternFill>
    </fill>
    <fill>
      <patternFill patternType="solid">
        <fgColor rgb="FFF0C6E7"/>
        <bgColor indexed="64"/>
      </patternFill>
    </fill>
    <fill>
      <patternFill patternType="solid">
        <fgColor rgb="FFC7C7C7"/>
        <bgColor indexed="64"/>
      </patternFill>
    </fill>
    <fill>
      <patternFill patternType="solid">
        <fgColor rgb="FF711D5F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/>
      <bottom style="medium"/>
    </border>
    <border>
      <left/>
      <right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/>
      <right style="medium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0" fillId="0" borderId="0" xfId="0" applyFill="1" applyAlignment="1">
      <alignment/>
    </xf>
    <xf numFmtId="0" fontId="4" fillId="0" borderId="0" xfId="42" applyFill="1" applyAlignment="1" applyProtection="1">
      <alignment wrapText="1"/>
      <protection/>
    </xf>
    <xf numFmtId="0" fontId="2" fillId="0" borderId="0" xfId="0" applyFont="1" applyFill="1" applyAlignment="1">
      <alignment wrapText="1"/>
    </xf>
    <xf numFmtId="0" fontId="2" fillId="34" borderId="10" xfId="0" applyFont="1" applyFill="1" applyBorder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8" fillId="33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164" fontId="0" fillId="0" borderId="0" xfId="0" applyNumberFormat="1" applyFill="1" applyAlignment="1">
      <alignment/>
    </xf>
    <xf numFmtId="0" fontId="8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164" fontId="0" fillId="34" borderId="10" xfId="0" applyNumberForma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2" fillId="33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/>
    </xf>
    <xf numFmtId="16" fontId="0" fillId="33" borderId="10" xfId="0" applyNumberFormat="1" applyFill="1" applyBorder="1" applyAlignment="1">
      <alignment/>
    </xf>
    <xf numFmtId="16" fontId="0" fillId="33" borderId="11" xfId="0" applyNumberFormat="1" applyFill="1" applyBorder="1" applyAlignment="1">
      <alignment/>
    </xf>
    <xf numFmtId="0" fontId="8" fillId="36" borderId="10" xfId="0" applyFont="1" applyFill="1" applyBorder="1" applyAlignment="1">
      <alignment horizontal="center"/>
    </xf>
    <xf numFmtId="0" fontId="8" fillId="34" borderId="1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164" fontId="0" fillId="0" borderId="0" xfId="0" applyNumberFormat="1" applyFill="1" applyAlignment="1">
      <alignment horizontal="center"/>
    </xf>
    <xf numFmtId="0" fontId="11" fillId="0" borderId="0" xfId="0" applyFont="1" applyFill="1" applyAlignment="1">
      <alignment horizontal="right"/>
    </xf>
    <xf numFmtId="0" fontId="11" fillId="0" borderId="0" xfId="0" applyFont="1" applyFill="1" applyAlignment="1">
      <alignment/>
    </xf>
    <xf numFmtId="16" fontId="0" fillId="33" borderId="13" xfId="0" applyNumberFormat="1" applyFill="1" applyBorder="1" applyAlignment="1">
      <alignment/>
    </xf>
    <xf numFmtId="0" fontId="8" fillId="37" borderId="10" xfId="0" applyFont="1" applyFill="1" applyBorder="1" applyAlignment="1">
      <alignment horizontal="center"/>
    </xf>
    <xf numFmtId="0" fontId="11" fillId="37" borderId="14" xfId="0" applyFont="1" applyFill="1" applyBorder="1" applyAlignment="1">
      <alignment horizontal="center" vertical="center"/>
    </xf>
    <xf numFmtId="0" fontId="8" fillId="38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0" fillId="33" borderId="15" xfId="0" applyFill="1" applyBorder="1" applyAlignment="1">
      <alignment/>
    </xf>
    <xf numFmtId="0" fontId="8" fillId="33" borderId="15" xfId="0" applyFont="1" applyFill="1" applyBorder="1" applyAlignment="1">
      <alignment/>
    </xf>
    <xf numFmtId="0" fontId="8" fillId="33" borderId="15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2" fillId="34" borderId="15" xfId="0" applyFont="1" applyFill="1" applyBorder="1" applyAlignment="1">
      <alignment/>
    </xf>
    <xf numFmtId="0" fontId="2" fillId="33" borderId="15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5" xfId="0" applyFont="1" applyFill="1" applyBorder="1" applyAlignment="1">
      <alignment/>
    </xf>
    <xf numFmtId="0" fontId="2" fillId="35" borderId="15" xfId="0" applyFont="1" applyFill="1" applyBorder="1" applyAlignment="1">
      <alignment/>
    </xf>
    <xf numFmtId="0" fontId="0" fillId="33" borderId="15" xfId="0" applyFill="1" applyBorder="1" applyAlignment="1">
      <alignment/>
    </xf>
    <xf numFmtId="16" fontId="0" fillId="33" borderId="16" xfId="0" applyNumberFormat="1" applyFill="1" applyBorder="1" applyAlignment="1">
      <alignment/>
    </xf>
    <xf numFmtId="0" fontId="13" fillId="38" borderId="0" xfId="0" applyFont="1" applyFill="1" applyAlignment="1">
      <alignment wrapText="1"/>
    </xf>
    <xf numFmtId="0" fontId="0" fillId="39" borderId="10" xfId="0" applyFill="1" applyBorder="1" applyAlignment="1">
      <alignment horizontal="center" wrapText="1"/>
    </xf>
    <xf numFmtId="0" fontId="0" fillId="39" borderId="10" xfId="0" applyFill="1" applyBorder="1" applyAlignment="1">
      <alignment/>
    </xf>
    <xf numFmtId="0" fontId="12" fillId="39" borderId="10" xfId="0" applyFont="1" applyFill="1" applyBorder="1" applyAlignment="1">
      <alignment/>
    </xf>
    <xf numFmtId="0" fontId="10" fillId="39" borderId="10" xfId="0" applyFont="1" applyFill="1" applyBorder="1" applyAlignment="1">
      <alignment horizontal="center" wrapText="1"/>
    </xf>
    <xf numFmtId="0" fontId="3" fillId="39" borderId="10" xfId="0" applyFont="1" applyFill="1" applyBorder="1" applyAlignment="1">
      <alignment horizontal="center" wrapText="1"/>
    </xf>
    <xf numFmtId="0" fontId="0" fillId="39" borderId="10" xfId="0" applyFill="1" applyBorder="1" applyAlignment="1">
      <alignment wrapText="1"/>
    </xf>
    <xf numFmtId="0" fontId="8" fillId="40" borderId="10" xfId="0" applyFont="1" applyFill="1" applyBorder="1" applyAlignment="1">
      <alignment horizontal="center"/>
    </xf>
    <xf numFmtId="0" fontId="8" fillId="41" borderId="10" xfId="0" applyFont="1" applyFill="1" applyBorder="1" applyAlignment="1">
      <alignment horizontal="center"/>
    </xf>
    <xf numFmtId="0" fontId="2" fillId="41" borderId="10" xfId="0" applyFont="1" applyFill="1" applyBorder="1" applyAlignment="1">
      <alignment horizontal="center"/>
    </xf>
    <xf numFmtId="0" fontId="2" fillId="41" borderId="10" xfId="0" applyFont="1" applyFill="1" applyBorder="1" applyAlignment="1">
      <alignment/>
    </xf>
    <xf numFmtId="0" fontId="0" fillId="41" borderId="10" xfId="0" applyFill="1" applyBorder="1" applyAlignment="1">
      <alignment/>
    </xf>
    <xf numFmtId="0" fontId="8" fillId="41" borderId="10" xfId="0" applyFont="1" applyFill="1" applyBorder="1" applyAlignment="1">
      <alignment/>
    </xf>
    <xf numFmtId="0" fontId="0" fillId="41" borderId="10" xfId="0" applyFont="1" applyFill="1" applyBorder="1" applyAlignment="1">
      <alignment/>
    </xf>
    <xf numFmtId="0" fontId="14" fillId="42" borderId="10" xfId="0" applyFont="1" applyFill="1" applyBorder="1" applyAlignment="1">
      <alignment horizontal="center" vertical="center"/>
    </xf>
    <xf numFmtId="0" fontId="51" fillId="42" borderId="10" xfId="0" applyFont="1" applyFill="1" applyBorder="1" applyAlignment="1">
      <alignment horizontal="center" vertical="center" wrapText="1"/>
    </xf>
    <xf numFmtId="0" fontId="52" fillId="42" borderId="10" xfId="0" applyFont="1" applyFill="1" applyBorder="1" applyAlignment="1">
      <alignment horizontal="center" vertical="center" wrapText="1"/>
    </xf>
    <xf numFmtId="0" fontId="53" fillId="42" borderId="10" xfId="0" applyFont="1" applyFill="1" applyBorder="1" applyAlignment="1">
      <alignment horizontal="center" vertical="center" wrapText="1"/>
    </xf>
    <xf numFmtId="16" fontId="53" fillId="42" borderId="10" xfId="0" applyNumberFormat="1" applyFont="1" applyFill="1" applyBorder="1" applyAlignment="1">
      <alignment horizontal="center" vertical="center" wrapText="1"/>
    </xf>
    <xf numFmtId="0" fontId="54" fillId="42" borderId="10" xfId="0" applyFont="1" applyFill="1" applyBorder="1" applyAlignment="1">
      <alignment horizontal="center" vertical="center" wrapText="1"/>
    </xf>
    <xf numFmtId="0" fontId="53" fillId="42" borderId="10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2" fillId="40" borderId="10" xfId="0" applyFont="1" applyFill="1" applyBorder="1" applyAlignment="1">
      <alignment horizontal="center"/>
    </xf>
    <xf numFmtId="0" fontId="2" fillId="40" borderId="10" xfId="0" applyFont="1" applyFill="1" applyBorder="1" applyAlignment="1">
      <alignment/>
    </xf>
    <xf numFmtId="164" fontId="0" fillId="40" borderId="10" xfId="0" applyNumberFormat="1" applyFill="1" applyBorder="1" applyAlignment="1">
      <alignment horizontal="center"/>
    </xf>
    <xf numFmtId="16" fontId="0" fillId="41" borderId="10" xfId="0" applyNumberFormat="1" applyFill="1" applyBorder="1" applyAlignment="1">
      <alignment/>
    </xf>
    <xf numFmtId="0" fontId="0" fillId="41" borderId="17" xfId="0" applyFont="1" applyFill="1" applyBorder="1" applyAlignment="1">
      <alignment/>
    </xf>
    <xf numFmtId="0" fontId="8" fillId="43" borderId="10" xfId="0" applyFont="1" applyFill="1" applyBorder="1" applyAlignment="1">
      <alignment horizontal="center"/>
    </xf>
    <xf numFmtId="0" fontId="2" fillId="41" borderId="10" xfId="0" applyFont="1" applyFill="1" applyBorder="1" applyAlignment="1">
      <alignment wrapText="1"/>
    </xf>
    <xf numFmtId="0" fontId="8" fillId="41" borderId="10" xfId="0" applyFont="1" applyFill="1" applyBorder="1" applyAlignment="1">
      <alignment wrapText="1"/>
    </xf>
    <xf numFmtId="0" fontId="55" fillId="42" borderId="17" xfId="0" applyFont="1" applyFill="1" applyBorder="1" applyAlignment="1">
      <alignment horizontal="left"/>
    </xf>
    <xf numFmtId="0" fontId="55" fillId="42" borderId="13" xfId="0" applyFont="1" applyFill="1" applyBorder="1" applyAlignment="1">
      <alignment horizontal="left"/>
    </xf>
    <xf numFmtId="0" fontId="55" fillId="42" borderId="18" xfId="0" applyFont="1" applyFill="1" applyBorder="1" applyAlignment="1">
      <alignment horizontal="left"/>
    </xf>
    <xf numFmtId="0" fontId="55" fillId="39" borderId="17" xfId="0" applyFont="1" applyFill="1" applyBorder="1" applyAlignment="1">
      <alignment horizontal="left"/>
    </xf>
    <xf numFmtId="0" fontId="55" fillId="39" borderId="13" xfId="0" applyFont="1" applyFill="1" applyBorder="1" applyAlignment="1">
      <alignment horizontal="left"/>
    </xf>
    <xf numFmtId="0" fontId="55" fillId="39" borderId="18" xfId="0" applyFont="1" applyFill="1" applyBorder="1" applyAlignment="1">
      <alignment horizontal="left"/>
    </xf>
    <xf numFmtId="0" fontId="55" fillId="39" borderId="19" xfId="0" applyFont="1" applyFill="1" applyBorder="1" applyAlignment="1">
      <alignment horizontal="left"/>
    </xf>
    <xf numFmtId="0" fontId="55" fillId="39" borderId="20" xfId="0" applyFont="1" applyFill="1" applyBorder="1" applyAlignment="1">
      <alignment horizontal="left"/>
    </xf>
    <xf numFmtId="0" fontId="55" fillId="39" borderId="21" xfId="0" applyFont="1" applyFill="1" applyBorder="1" applyAlignment="1">
      <alignment horizontal="lef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103</xdr:row>
      <xdr:rowOff>114300</xdr:rowOff>
    </xdr:from>
    <xdr:to>
      <xdr:col>1</xdr:col>
      <xdr:colOff>180975</xdr:colOff>
      <xdr:row>104</xdr:row>
      <xdr:rowOff>66675</xdr:rowOff>
    </xdr:to>
    <xdr:pic>
      <xdr:nvPicPr>
        <xdr:cNvPr id="1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1953875"/>
          <a:ext cx="18097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104</xdr:row>
      <xdr:rowOff>0</xdr:rowOff>
    </xdr:from>
    <xdr:to>
      <xdr:col>1</xdr:col>
      <xdr:colOff>371475</xdr:colOff>
      <xdr:row>104</xdr:row>
      <xdr:rowOff>104775</xdr:rowOff>
    </xdr:to>
    <xdr:pic>
      <xdr:nvPicPr>
        <xdr:cNvPr id="2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2001500"/>
          <a:ext cx="1905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1714500</xdr:colOff>
      <xdr:row>89</xdr:row>
      <xdr:rowOff>114300</xdr:rowOff>
    </xdr:from>
    <xdr:to>
      <xdr:col>2</xdr:col>
      <xdr:colOff>571500</xdr:colOff>
      <xdr:row>97</xdr:row>
      <xdr:rowOff>0</xdr:rowOff>
    </xdr:to>
    <xdr:pic>
      <xdr:nvPicPr>
        <xdr:cNvPr id="3" name="Picture 69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81200" y="9667875"/>
          <a:ext cx="1143000" cy="11811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@llyuss@,%20&#1054;&#1083;&#1100;&#1075;&#1072;" TargetMode="External" /><Relationship Id="rId2" Type="http://schemas.openxmlformats.org/officeDocument/2006/relationships/hyperlink" Target="mailto:Zlat@,%20&#1053;&#1072;&#1089;&#1090;&#1103;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T114"/>
  <sheetViews>
    <sheetView tabSelected="1" zoomScale="75" zoomScaleNormal="75" zoomScalePageLayoutView="0" workbookViewId="0" topLeftCell="A1">
      <pane ySplit="2" topLeftCell="A21" activePane="bottomLeft" state="frozen"/>
      <selection pane="topLeft" activeCell="A1" sqref="A1"/>
      <selection pane="bottomLeft" activeCell="B35" sqref="B35"/>
    </sheetView>
  </sheetViews>
  <sheetFormatPr defaultColWidth="9.125" defaultRowHeight="12.75"/>
  <cols>
    <col min="1" max="1" width="3.50390625" style="2" customWidth="1"/>
    <col min="2" max="2" width="30.00390625" style="2" bestFit="1" customWidth="1"/>
    <col min="3" max="3" width="11.50390625" style="2" customWidth="1"/>
    <col min="4" max="4" width="7.125" style="2" customWidth="1"/>
    <col min="5" max="5" width="6.50390625" style="2" customWidth="1"/>
    <col min="6" max="13" width="8.50390625" style="2" hidden="1" customWidth="1"/>
    <col min="14" max="14" width="9.375" style="2" hidden="1" customWidth="1"/>
    <col min="15" max="16" width="8.50390625" style="2" hidden="1" customWidth="1"/>
    <col min="17" max="21" width="9.125" style="2" hidden="1" customWidth="1"/>
    <col min="22" max="38" width="10.125" style="2" hidden="1" customWidth="1"/>
    <col min="39" max="39" width="8.50390625" style="2" hidden="1" customWidth="1"/>
    <col min="40" max="40" width="8.00390625" style="2" hidden="1" customWidth="1"/>
    <col min="41" max="42" width="8.50390625" style="2" hidden="1" customWidth="1"/>
    <col min="43" max="53" width="7.625" style="2" hidden="1" customWidth="1"/>
    <col min="54" max="55" width="7.625" style="2" customWidth="1"/>
    <col min="56" max="56" width="6.50390625" style="2" customWidth="1"/>
    <col min="57" max="57" width="12.00390625" style="27" customWidth="1"/>
    <col min="58" max="58" width="10.875" style="27" customWidth="1"/>
    <col min="59" max="59" width="10.625" style="27" customWidth="1"/>
    <col min="60" max="60" width="8.375" style="2" hidden="1" customWidth="1"/>
    <col min="61" max="69" width="8.50390625" style="2" hidden="1" customWidth="1"/>
    <col min="70" max="70" width="8.00390625" style="2" hidden="1" customWidth="1"/>
    <col min="71" max="79" width="8.50390625" style="2" hidden="1" customWidth="1"/>
    <col min="80" max="80" width="9.50390625" style="2" customWidth="1"/>
    <col min="81" max="81" width="1.4921875" style="2" hidden="1" customWidth="1"/>
    <col min="82" max="82" width="0.12890625" style="2" customWidth="1"/>
    <col min="83" max="83" width="18.625" style="2" customWidth="1"/>
    <col min="84" max="84" width="16.00390625" style="2" customWidth="1"/>
    <col min="85" max="95" width="13.625" style="2" hidden="1" customWidth="1"/>
    <col min="96" max="96" width="11.375" style="2" customWidth="1"/>
    <col min="97" max="97" width="12.50390625" style="2" customWidth="1"/>
    <col min="98" max="98" width="23.125" style="2" customWidth="1"/>
    <col min="99" max="16384" width="9.125" style="2" customWidth="1"/>
  </cols>
  <sheetData>
    <row r="1" spans="5:95" s="6" customFormat="1" ht="12.75"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6" t="s">
        <v>427</v>
      </c>
      <c r="BE1" s="25"/>
      <c r="BF1" s="25"/>
      <c r="BG1" s="25"/>
      <c r="CE1" s="7"/>
      <c r="CF1" s="8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</row>
    <row r="2" spans="1:98" s="68" customFormat="1" ht="92.25" customHeight="1">
      <c r="A2" s="61"/>
      <c r="B2" s="62" t="s">
        <v>0</v>
      </c>
      <c r="C2" s="63" t="s">
        <v>1</v>
      </c>
      <c r="D2" s="64" t="s">
        <v>2</v>
      </c>
      <c r="E2" s="64" t="s">
        <v>3</v>
      </c>
      <c r="F2" s="64" t="s">
        <v>4</v>
      </c>
      <c r="G2" s="64" t="s">
        <v>5</v>
      </c>
      <c r="H2" s="64" t="s">
        <v>6</v>
      </c>
      <c r="I2" s="64" t="s">
        <v>7</v>
      </c>
      <c r="J2" s="64" t="s">
        <v>8</v>
      </c>
      <c r="K2" s="64" t="s">
        <v>9</v>
      </c>
      <c r="L2" s="64" t="s">
        <v>10</v>
      </c>
      <c r="M2" s="64" t="s">
        <v>11</v>
      </c>
      <c r="N2" s="64" t="s">
        <v>12</v>
      </c>
      <c r="O2" s="64" t="s">
        <v>13</v>
      </c>
      <c r="P2" s="64" t="s">
        <v>14</v>
      </c>
      <c r="Q2" s="64" t="s">
        <v>15</v>
      </c>
      <c r="R2" s="64" t="s">
        <v>253</v>
      </c>
      <c r="S2" s="64" t="s">
        <v>262</v>
      </c>
      <c r="T2" s="64" t="s">
        <v>269</v>
      </c>
      <c r="U2" s="64" t="s">
        <v>276</v>
      </c>
      <c r="V2" s="65" t="s">
        <v>284</v>
      </c>
      <c r="W2" s="65" t="s">
        <v>287</v>
      </c>
      <c r="X2" s="65" t="s">
        <v>296</v>
      </c>
      <c r="Y2" s="65" t="s">
        <v>301</v>
      </c>
      <c r="Z2" s="65" t="s">
        <v>304</v>
      </c>
      <c r="AA2" s="65" t="s">
        <v>305</v>
      </c>
      <c r="AB2" s="65" t="s">
        <v>314</v>
      </c>
      <c r="AC2" s="65" t="s">
        <v>315</v>
      </c>
      <c r="AD2" s="65" t="s">
        <v>319</v>
      </c>
      <c r="AE2" s="65" t="s">
        <v>322</v>
      </c>
      <c r="AF2" s="65" t="s">
        <v>326</v>
      </c>
      <c r="AG2" s="65" t="s">
        <v>338</v>
      </c>
      <c r="AH2" s="65" t="s">
        <v>343</v>
      </c>
      <c r="AI2" s="65" t="s">
        <v>348</v>
      </c>
      <c r="AJ2" s="65" t="s">
        <v>349</v>
      </c>
      <c r="AK2" s="65" t="s">
        <v>350</v>
      </c>
      <c r="AL2" s="65" t="s">
        <v>354</v>
      </c>
      <c r="AM2" s="65">
        <v>40504</v>
      </c>
      <c r="AN2" s="65" t="s">
        <v>379</v>
      </c>
      <c r="AO2" s="65" t="s">
        <v>383</v>
      </c>
      <c r="AP2" s="65" t="s">
        <v>384</v>
      </c>
      <c r="AQ2" s="65" t="s">
        <v>385</v>
      </c>
      <c r="AR2" s="65" t="s">
        <v>392</v>
      </c>
      <c r="AS2" s="65" t="s">
        <v>400</v>
      </c>
      <c r="AT2" s="65" t="s">
        <v>408</v>
      </c>
      <c r="AU2" s="65" t="s">
        <v>409</v>
      </c>
      <c r="AV2" s="65" t="s">
        <v>410</v>
      </c>
      <c r="AW2" s="65" t="s">
        <v>418</v>
      </c>
      <c r="AX2" s="65" t="s">
        <v>422</v>
      </c>
      <c r="AY2" s="65" t="s">
        <v>428</v>
      </c>
      <c r="AZ2" s="65" t="s">
        <v>430</v>
      </c>
      <c r="BA2" s="65" t="s">
        <v>439</v>
      </c>
      <c r="BB2" s="65" t="s">
        <v>441</v>
      </c>
      <c r="BC2" s="65" t="s">
        <v>447</v>
      </c>
      <c r="BD2" s="64" t="s">
        <v>16</v>
      </c>
      <c r="BE2" s="66" t="s">
        <v>17</v>
      </c>
      <c r="BF2" s="66" t="s">
        <v>18</v>
      </c>
      <c r="BG2" s="66" t="s">
        <v>19</v>
      </c>
      <c r="BH2" s="64" t="s">
        <v>20</v>
      </c>
      <c r="BI2" s="64"/>
      <c r="BJ2" s="64"/>
      <c r="BK2" s="64"/>
      <c r="BL2" s="64"/>
      <c r="BM2" s="64"/>
      <c r="BN2" s="64"/>
      <c r="BO2" s="64"/>
      <c r="BP2" s="64"/>
      <c r="BQ2" s="64"/>
      <c r="BR2" s="64" t="s">
        <v>21</v>
      </c>
      <c r="BS2" s="64" t="s">
        <v>22</v>
      </c>
      <c r="BT2" s="64" t="s">
        <v>23</v>
      </c>
      <c r="BU2" s="64" t="s">
        <v>24</v>
      </c>
      <c r="BV2" s="64" t="s">
        <v>25</v>
      </c>
      <c r="BW2" s="64" t="s">
        <v>26</v>
      </c>
      <c r="BX2" s="64" t="s">
        <v>27</v>
      </c>
      <c r="BY2" s="64" t="s">
        <v>28</v>
      </c>
      <c r="BZ2" s="64" t="s">
        <v>29</v>
      </c>
      <c r="CA2" s="64" t="s">
        <v>30</v>
      </c>
      <c r="CB2" s="64" t="s">
        <v>31</v>
      </c>
      <c r="CC2" s="64" t="s">
        <v>20</v>
      </c>
      <c r="CD2" s="64" t="s">
        <v>32</v>
      </c>
      <c r="CE2" s="64" t="s">
        <v>33</v>
      </c>
      <c r="CF2" s="64" t="s">
        <v>34</v>
      </c>
      <c r="CG2" s="67" t="s">
        <v>35</v>
      </c>
      <c r="CH2" s="67" t="s">
        <v>36</v>
      </c>
      <c r="CI2" s="67" t="s">
        <v>37</v>
      </c>
      <c r="CJ2" s="67" t="s">
        <v>38</v>
      </c>
      <c r="CK2" s="67" t="s">
        <v>39</v>
      </c>
      <c r="CL2" s="67" t="s">
        <v>40</v>
      </c>
      <c r="CM2" s="67" t="s">
        <v>41</v>
      </c>
      <c r="CN2" s="67" t="s">
        <v>42</v>
      </c>
      <c r="CO2" s="67" t="s">
        <v>43</v>
      </c>
      <c r="CP2" s="67" t="s">
        <v>44</v>
      </c>
      <c r="CQ2" s="67" t="s">
        <v>45</v>
      </c>
      <c r="CR2" s="67" t="s">
        <v>46</v>
      </c>
      <c r="CS2" s="67" t="s">
        <v>47</v>
      </c>
      <c r="CT2" s="67" t="s">
        <v>48</v>
      </c>
    </row>
    <row r="3" spans="1:98" ht="17.25">
      <c r="A3" s="77" t="s">
        <v>386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  <c r="BM3" s="78"/>
      <c r="BN3" s="78"/>
      <c r="BO3" s="78"/>
      <c r="BP3" s="78"/>
      <c r="BQ3" s="78"/>
      <c r="BR3" s="78"/>
      <c r="BS3" s="78"/>
      <c r="BT3" s="78"/>
      <c r="BU3" s="78"/>
      <c r="BV3" s="78"/>
      <c r="BW3" s="78"/>
      <c r="BX3" s="78"/>
      <c r="BY3" s="78"/>
      <c r="BZ3" s="78"/>
      <c r="CA3" s="78"/>
      <c r="CB3" s="78"/>
      <c r="CC3" s="78"/>
      <c r="CD3" s="78"/>
      <c r="CE3" s="78"/>
      <c r="CF3" s="78"/>
      <c r="CG3" s="78"/>
      <c r="CH3" s="78"/>
      <c r="CI3" s="78"/>
      <c r="CJ3" s="78"/>
      <c r="CK3" s="78"/>
      <c r="CL3" s="78"/>
      <c r="CM3" s="78"/>
      <c r="CN3" s="78"/>
      <c r="CO3" s="78"/>
      <c r="CP3" s="78"/>
      <c r="CQ3" s="78"/>
      <c r="CR3" s="78"/>
      <c r="CS3" s="78"/>
      <c r="CT3" s="79"/>
    </row>
    <row r="4" spans="1:98" ht="12.75">
      <c r="A4" s="60">
        <v>1</v>
      </c>
      <c r="B4" s="59" t="s">
        <v>54</v>
      </c>
      <c r="C4" s="55">
        <v>36</v>
      </c>
      <c r="D4" s="55">
        <v>155</v>
      </c>
      <c r="E4" s="55">
        <v>94</v>
      </c>
      <c r="F4" s="35">
        <v>93</v>
      </c>
      <c r="G4" s="35">
        <v>93</v>
      </c>
      <c r="H4" s="35">
        <v>93</v>
      </c>
      <c r="I4" s="35">
        <v>93</v>
      </c>
      <c r="J4" s="35">
        <v>93</v>
      </c>
      <c r="K4" s="35">
        <v>93</v>
      </c>
      <c r="L4" s="35">
        <v>93</v>
      </c>
      <c r="M4" s="35">
        <v>92</v>
      </c>
      <c r="N4" s="35">
        <v>91.5</v>
      </c>
      <c r="O4" s="35">
        <v>91.5</v>
      </c>
      <c r="P4" s="35">
        <v>91</v>
      </c>
      <c r="Q4" s="35">
        <v>91.5</v>
      </c>
      <c r="R4" s="35">
        <v>91.3</v>
      </c>
      <c r="S4" s="35">
        <v>91</v>
      </c>
      <c r="T4" s="35">
        <v>91</v>
      </c>
      <c r="U4" s="35">
        <v>90.5</v>
      </c>
      <c r="V4" s="35">
        <v>90.2</v>
      </c>
      <c r="W4" s="35">
        <v>90</v>
      </c>
      <c r="X4" s="35">
        <v>90</v>
      </c>
      <c r="Y4" s="35">
        <v>90</v>
      </c>
      <c r="Z4" s="35">
        <v>90</v>
      </c>
      <c r="AA4" s="35">
        <v>90</v>
      </c>
      <c r="AB4" s="35">
        <v>90</v>
      </c>
      <c r="AC4" s="35">
        <v>88</v>
      </c>
      <c r="AD4" s="35">
        <v>88</v>
      </c>
      <c r="AE4" s="35">
        <v>88</v>
      </c>
      <c r="AF4" s="35">
        <v>90</v>
      </c>
      <c r="AG4" s="35">
        <v>89.5</v>
      </c>
      <c r="AH4" s="35">
        <v>90</v>
      </c>
      <c r="AI4" s="35"/>
      <c r="AJ4" s="35"/>
      <c r="AK4" s="35"/>
      <c r="AL4" s="35">
        <v>90</v>
      </c>
      <c r="AM4" s="35"/>
      <c r="AN4" s="35"/>
      <c r="AO4" s="55">
        <v>90</v>
      </c>
      <c r="AP4" s="55">
        <v>90</v>
      </c>
      <c r="AQ4" s="55">
        <v>90</v>
      </c>
      <c r="AR4" s="74">
        <v>95</v>
      </c>
      <c r="AS4" s="74">
        <v>93</v>
      </c>
      <c r="AT4" s="74">
        <v>92.5</v>
      </c>
      <c r="AU4" s="74">
        <v>92</v>
      </c>
      <c r="AV4" s="55">
        <v>92</v>
      </c>
      <c r="AW4" s="74">
        <v>92</v>
      </c>
      <c r="AX4" s="74">
        <v>91.5</v>
      </c>
      <c r="AY4" s="74">
        <v>91</v>
      </c>
      <c r="AZ4" s="55">
        <v>91</v>
      </c>
      <c r="BA4" s="55">
        <v>91</v>
      </c>
      <c r="BB4" s="55">
        <v>91</v>
      </c>
      <c r="BC4" s="55">
        <v>91</v>
      </c>
      <c r="BD4" s="55">
        <v>45</v>
      </c>
      <c r="BE4" s="69">
        <f aca="true" t="shared" si="0" ref="BE4:BE16">E4-BD4</f>
        <v>49</v>
      </c>
      <c r="BF4" s="54">
        <f aca="true" t="shared" si="1" ref="BF4:BF16">E4-BC4</f>
        <v>3</v>
      </c>
      <c r="BG4" s="69">
        <f>BE4-BF4</f>
        <v>46</v>
      </c>
      <c r="BH4" s="70"/>
      <c r="BI4" s="70"/>
      <c r="BJ4" s="70"/>
      <c r="BK4" s="70"/>
      <c r="BL4" s="70"/>
      <c r="BM4" s="70"/>
      <c r="BN4" s="70"/>
      <c r="BO4" s="70"/>
      <c r="BP4" s="70"/>
      <c r="BQ4" s="70"/>
      <c r="BR4" s="70"/>
      <c r="BS4" s="70"/>
      <c r="BT4" s="70"/>
      <c r="BU4" s="70"/>
      <c r="BV4" s="70"/>
      <c r="BW4" s="70"/>
      <c r="BX4" s="70"/>
      <c r="BY4" s="70"/>
      <c r="BZ4" s="70"/>
      <c r="CA4" s="70"/>
      <c r="CB4" s="71">
        <f>BF4/BE4</f>
        <v>0.061224489795918366</v>
      </c>
      <c r="CC4" s="57"/>
      <c r="CD4" s="56"/>
      <c r="CE4" s="57" t="s">
        <v>297</v>
      </c>
      <c r="CF4" s="57" t="s">
        <v>421</v>
      </c>
      <c r="CG4" s="57"/>
      <c r="CH4" s="57"/>
      <c r="CI4" s="57"/>
      <c r="CJ4" s="57"/>
      <c r="CK4" s="57"/>
      <c r="CL4" s="57"/>
      <c r="CM4" s="57"/>
      <c r="CN4" s="57"/>
      <c r="CO4" s="57"/>
      <c r="CP4" s="57"/>
      <c r="CQ4" s="57"/>
      <c r="CR4" s="58"/>
      <c r="CS4" s="58" t="s">
        <v>55</v>
      </c>
      <c r="CT4" s="72">
        <v>40310</v>
      </c>
    </row>
    <row r="5" spans="1:98" ht="12.75">
      <c r="A5" s="60">
        <v>2</v>
      </c>
      <c r="B5" s="59" t="s">
        <v>56</v>
      </c>
      <c r="C5" s="55">
        <v>45</v>
      </c>
      <c r="D5" s="55">
        <v>171</v>
      </c>
      <c r="E5" s="55">
        <v>96.9</v>
      </c>
      <c r="F5" s="35"/>
      <c r="G5" s="35"/>
      <c r="H5" s="35"/>
      <c r="I5" s="35"/>
      <c r="J5" s="35"/>
      <c r="K5" s="35"/>
      <c r="L5" s="35"/>
      <c r="M5" s="35"/>
      <c r="N5" s="35">
        <v>96.9</v>
      </c>
      <c r="O5" s="35">
        <v>95.9</v>
      </c>
      <c r="P5" s="35">
        <v>95</v>
      </c>
      <c r="Q5" s="35">
        <v>94.5</v>
      </c>
      <c r="R5" s="35"/>
      <c r="S5" s="35">
        <v>93.9</v>
      </c>
      <c r="T5" s="35">
        <v>93.9</v>
      </c>
      <c r="U5" s="35">
        <v>93</v>
      </c>
      <c r="V5" s="35">
        <v>93</v>
      </c>
      <c r="W5" s="35">
        <v>93</v>
      </c>
      <c r="X5" s="35">
        <v>93</v>
      </c>
      <c r="Y5" s="35">
        <v>93</v>
      </c>
      <c r="Z5" s="35">
        <v>93</v>
      </c>
      <c r="AA5" s="35">
        <v>93</v>
      </c>
      <c r="AB5" s="35">
        <v>93</v>
      </c>
      <c r="AC5" s="35">
        <v>93</v>
      </c>
      <c r="AD5" s="35">
        <v>93</v>
      </c>
      <c r="AE5" s="35">
        <v>93</v>
      </c>
      <c r="AF5" s="35">
        <v>93</v>
      </c>
      <c r="AG5" s="35"/>
      <c r="AH5" s="35"/>
      <c r="AI5" s="35"/>
      <c r="AJ5" s="35"/>
      <c r="AK5" s="35"/>
      <c r="AL5" s="35"/>
      <c r="AM5" s="35"/>
      <c r="AN5" s="35"/>
      <c r="AO5" s="55">
        <v>93</v>
      </c>
      <c r="AP5" s="55">
        <v>93</v>
      </c>
      <c r="AQ5" s="55">
        <v>93</v>
      </c>
      <c r="AR5" s="55">
        <v>93</v>
      </c>
      <c r="AS5" s="55">
        <v>93</v>
      </c>
      <c r="AT5" s="55">
        <v>93</v>
      </c>
      <c r="AU5" s="55">
        <v>93</v>
      </c>
      <c r="AV5" s="55">
        <v>93</v>
      </c>
      <c r="AW5" s="55">
        <v>93</v>
      </c>
      <c r="AX5" s="55">
        <v>93</v>
      </c>
      <c r="AY5" s="55">
        <v>93</v>
      </c>
      <c r="AZ5" s="55">
        <v>93</v>
      </c>
      <c r="BA5" s="55">
        <v>93</v>
      </c>
      <c r="BB5" s="55">
        <v>93</v>
      </c>
      <c r="BC5" s="55">
        <v>93</v>
      </c>
      <c r="BD5" s="55">
        <v>60</v>
      </c>
      <c r="BE5" s="69">
        <f t="shared" si="0"/>
        <v>36.900000000000006</v>
      </c>
      <c r="BF5" s="54">
        <f t="shared" si="1"/>
        <v>3.9000000000000057</v>
      </c>
      <c r="BG5" s="69">
        <f aca="true" t="shared" si="2" ref="BG5:BG15">BE5-BF5</f>
        <v>33</v>
      </c>
      <c r="BH5" s="70"/>
      <c r="BI5" s="70"/>
      <c r="BJ5" s="70"/>
      <c r="BK5" s="70"/>
      <c r="BL5" s="70"/>
      <c r="BM5" s="70"/>
      <c r="BN5" s="70"/>
      <c r="BO5" s="70"/>
      <c r="BP5" s="70"/>
      <c r="BQ5" s="70"/>
      <c r="BR5" s="70"/>
      <c r="BS5" s="70"/>
      <c r="BT5" s="70"/>
      <c r="BU5" s="70"/>
      <c r="BV5" s="70"/>
      <c r="BW5" s="70"/>
      <c r="BX5" s="70"/>
      <c r="BY5" s="70"/>
      <c r="BZ5" s="70"/>
      <c r="CA5" s="70"/>
      <c r="CB5" s="71">
        <f aca="true" t="shared" si="3" ref="CB5:CB15">BF5/BE5</f>
        <v>0.10569105691056924</v>
      </c>
      <c r="CC5" s="57"/>
      <c r="CD5" s="56"/>
      <c r="CE5" s="57" t="s">
        <v>57</v>
      </c>
      <c r="CF5" s="57"/>
      <c r="CG5" s="57"/>
      <c r="CH5" s="57"/>
      <c r="CI5" s="57"/>
      <c r="CJ5" s="57"/>
      <c r="CK5" s="57"/>
      <c r="CL5" s="57"/>
      <c r="CM5" s="57"/>
      <c r="CN5" s="57"/>
      <c r="CO5" s="57"/>
      <c r="CP5" s="57"/>
      <c r="CQ5" s="57"/>
      <c r="CR5" s="58" t="s">
        <v>58</v>
      </c>
      <c r="CS5" s="58" t="s">
        <v>59</v>
      </c>
      <c r="CT5" s="72">
        <v>40322</v>
      </c>
    </row>
    <row r="6" spans="1:98" ht="12.75" hidden="1">
      <c r="A6" s="60"/>
      <c r="B6" s="59" t="s">
        <v>60</v>
      </c>
      <c r="C6" s="55">
        <v>33</v>
      </c>
      <c r="D6" s="55">
        <v>154</v>
      </c>
      <c r="E6" s="55">
        <v>73</v>
      </c>
      <c r="F6" s="35"/>
      <c r="G6" s="35"/>
      <c r="H6" s="35"/>
      <c r="I6" s="35"/>
      <c r="J6" s="35"/>
      <c r="K6" s="35"/>
      <c r="L6" s="35"/>
      <c r="M6" s="35"/>
      <c r="N6" s="35">
        <v>73</v>
      </c>
      <c r="O6" s="35">
        <v>73</v>
      </c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55"/>
      <c r="AP6" s="55"/>
      <c r="AQ6" s="55"/>
      <c r="AR6" s="55"/>
      <c r="AS6" s="55"/>
      <c r="AT6" s="55"/>
      <c r="AU6" s="55"/>
      <c r="AV6" s="55"/>
      <c r="AW6" s="55">
        <v>0</v>
      </c>
      <c r="AX6" s="55">
        <v>0</v>
      </c>
      <c r="AY6" s="55">
        <v>0</v>
      </c>
      <c r="AZ6" s="55">
        <v>0</v>
      </c>
      <c r="BA6" s="55">
        <v>0</v>
      </c>
      <c r="BB6" s="55">
        <v>0</v>
      </c>
      <c r="BC6" s="55">
        <v>0</v>
      </c>
      <c r="BD6" s="55">
        <v>47</v>
      </c>
      <c r="BE6" s="69">
        <f t="shared" si="0"/>
        <v>26</v>
      </c>
      <c r="BF6" s="54">
        <f t="shared" si="1"/>
        <v>73</v>
      </c>
      <c r="BG6" s="69">
        <f t="shared" si="2"/>
        <v>-47</v>
      </c>
      <c r="BH6" s="70"/>
      <c r="BI6" s="70"/>
      <c r="BJ6" s="70"/>
      <c r="BK6" s="70"/>
      <c r="BL6" s="70"/>
      <c r="BM6" s="70"/>
      <c r="BN6" s="70"/>
      <c r="BO6" s="70"/>
      <c r="BP6" s="70"/>
      <c r="BQ6" s="70"/>
      <c r="BR6" s="70"/>
      <c r="BS6" s="70"/>
      <c r="BT6" s="70"/>
      <c r="BU6" s="70"/>
      <c r="BV6" s="70"/>
      <c r="BW6" s="70"/>
      <c r="BX6" s="70"/>
      <c r="BY6" s="70"/>
      <c r="BZ6" s="70"/>
      <c r="CA6" s="70"/>
      <c r="CB6" s="71">
        <f t="shared" si="3"/>
        <v>2.8076923076923075</v>
      </c>
      <c r="CC6" s="57"/>
      <c r="CD6" s="56"/>
      <c r="CE6" s="57" t="s">
        <v>61</v>
      </c>
      <c r="CF6" s="57" t="s">
        <v>61</v>
      </c>
      <c r="CG6" s="57"/>
      <c r="CH6" s="57"/>
      <c r="CI6" s="57"/>
      <c r="CJ6" s="57"/>
      <c r="CK6" s="57"/>
      <c r="CL6" s="57"/>
      <c r="CM6" s="57"/>
      <c r="CN6" s="57"/>
      <c r="CO6" s="57"/>
      <c r="CP6" s="57"/>
      <c r="CQ6" s="57" t="s">
        <v>62</v>
      </c>
      <c r="CR6" s="58"/>
      <c r="CS6" s="58" t="s">
        <v>63</v>
      </c>
      <c r="CT6" s="72">
        <v>40322</v>
      </c>
    </row>
    <row r="7" spans="1:98" ht="12.75">
      <c r="A7" s="60">
        <v>3</v>
      </c>
      <c r="B7" s="59" t="s">
        <v>227</v>
      </c>
      <c r="C7" s="55">
        <v>27</v>
      </c>
      <c r="D7" s="55">
        <v>172</v>
      </c>
      <c r="E7" s="55">
        <v>95</v>
      </c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>
        <v>94</v>
      </c>
      <c r="U7" s="35">
        <v>93</v>
      </c>
      <c r="V7" s="35">
        <v>93</v>
      </c>
      <c r="W7" s="35">
        <v>93</v>
      </c>
      <c r="X7" s="35">
        <v>93</v>
      </c>
      <c r="Y7" s="35">
        <v>93</v>
      </c>
      <c r="Z7" s="35">
        <v>93</v>
      </c>
      <c r="AA7" s="35">
        <f>U7+1</f>
        <v>94</v>
      </c>
      <c r="AB7" s="35">
        <v>94</v>
      </c>
      <c r="AC7" s="35">
        <v>95</v>
      </c>
      <c r="AD7" s="35">
        <f>95+1</f>
        <v>96</v>
      </c>
      <c r="AE7" s="35">
        <f>96+1</f>
        <v>97</v>
      </c>
      <c r="AF7" s="35"/>
      <c r="AG7" s="35"/>
      <c r="AH7" s="35"/>
      <c r="AI7" s="35"/>
      <c r="AJ7" s="35"/>
      <c r="AK7" s="35"/>
      <c r="AL7" s="35"/>
      <c r="AM7" s="35"/>
      <c r="AN7" s="35"/>
      <c r="AO7" s="55">
        <v>97</v>
      </c>
      <c r="AP7" s="55">
        <v>97</v>
      </c>
      <c r="AQ7" s="55">
        <v>97</v>
      </c>
      <c r="AR7" s="55">
        <v>97</v>
      </c>
      <c r="AS7" s="55">
        <v>97</v>
      </c>
      <c r="AT7" s="55">
        <v>97</v>
      </c>
      <c r="AU7" s="55">
        <v>97</v>
      </c>
      <c r="AV7" s="55">
        <v>97</v>
      </c>
      <c r="AW7" s="55">
        <v>97</v>
      </c>
      <c r="AX7" s="55">
        <v>97</v>
      </c>
      <c r="AY7" s="55">
        <v>97</v>
      </c>
      <c r="AZ7" s="55">
        <v>97</v>
      </c>
      <c r="BA7" s="55">
        <v>97</v>
      </c>
      <c r="BB7" s="55">
        <v>97</v>
      </c>
      <c r="BC7" s="55">
        <v>97</v>
      </c>
      <c r="BD7" s="55">
        <v>70</v>
      </c>
      <c r="BE7" s="69">
        <f t="shared" si="0"/>
        <v>25</v>
      </c>
      <c r="BF7" s="54">
        <f t="shared" si="1"/>
        <v>-2</v>
      </c>
      <c r="BG7" s="69">
        <f t="shared" si="2"/>
        <v>27</v>
      </c>
      <c r="BH7" s="70"/>
      <c r="BI7" s="70"/>
      <c r="BJ7" s="70"/>
      <c r="BK7" s="70"/>
      <c r="BL7" s="70"/>
      <c r="BM7" s="70"/>
      <c r="BN7" s="70"/>
      <c r="BO7" s="70"/>
      <c r="BP7" s="70"/>
      <c r="BQ7" s="70"/>
      <c r="BR7" s="70"/>
      <c r="BS7" s="70"/>
      <c r="BT7" s="70"/>
      <c r="BU7" s="70"/>
      <c r="BV7" s="70"/>
      <c r="BW7" s="70"/>
      <c r="BX7" s="70"/>
      <c r="BY7" s="70"/>
      <c r="BZ7" s="70"/>
      <c r="CA7" s="70"/>
      <c r="CB7" s="71">
        <f t="shared" si="3"/>
        <v>-0.08</v>
      </c>
      <c r="CC7" s="57">
        <f>E7</f>
        <v>95</v>
      </c>
      <c r="CD7" s="56"/>
      <c r="CE7" s="57" t="s">
        <v>228</v>
      </c>
      <c r="CF7" s="57" t="s">
        <v>228</v>
      </c>
      <c r="CG7" s="57"/>
      <c r="CH7" s="57"/>
      <c r="CI7" s="57"/>
      <c r="CJ7" s="57"/>
      <c r="CK7" s="57"/>
      <c r="CL7" s="57"/>
      <c r="CM7" s="57"/>
      <c r="CN7" s="57"/>
      <c r="CO7" s="57"/>
      <c r="CP7" s="57"/>
      <c r="CQ7" s="57"/>
      <c r="CR7" s="58"/>
      <c r="CS7" s="58" t="s">
        <v>229</v>
      </c>
      <c r="CT7" s="72">
        <v>40309</v>
      </c>
    </row>
    <row r="8" spans="1:98" ht="12.75" hidden="1">
      <c r="A8" s="60"/>
      <c r="B8" s="59" t="s">
        <v>64</v>
      </c>
      <c r="C8" s="55">
        <v>29</v>
      </c>
      <c r="D8" s="55">
        <v>160</v>
      </c>
      <c r="E8" s="55">
        <v>85</v>
      </c>
      <c r="F8" s="35"/>
      <c r="G8" s="35"/>
      <c r="H8" s="35"/>
      <c r="I8" s="35"/>
      <c r="J8" s="35"/>
      <c r="K8" s="35"/>
      <c r="L8" s="35"/>
      <c r="M8" s="35"/>
      <c r="N8" s="35"/>
      <c r="O8" s="35">
        <v>85</v>
      </c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55"/>
      <c r="AP8" s="55"/>
      <c r="AQ8" s="55"/>
      <c r="AR8" s="55"/>
      <c r="AS8" s="55"/>
      <c r="AT8" s="55"/>
      <c r="AU8" s="55"/>
      <c r="AV8" s="55"/>
      <c r="AW8" s="55">
        <v>0</v>
      </c>
      <c r="AX8" s="55">
        <v>0</v>
      </c>
      <c r="AY8" s="55">
        <v>0</v>
      </c>
      <c r="AZ8" s="55">
        <v>0</v>
      </c>
      <c r="BA8" s="55">
        <v>0</v>
      </c>
      <c r="BB8" s="55">
        <v>0</v>
      </c>
      <c r="BC8" s="55">
        <v>0</v>
      </c>
      <c r="BD8" s="55"/>
      <c r="BE8" s="69">
        <f t="shared" si="0"/>
        <v>85</v>
      </c>
      <c r="BF8" s="54">
        <f t="shared" si="1"/>
        <v>85</v>
      </c>
      <c r="BG8" s="69">
        <f t="shared" si="2"/>
        <v>0</v>
      </c>
      <c r="BH8" s="70"/>
      <c r="BI8" s="70"/>
      <c r="BJ8" s="70"/>
      <c r="BK8" s="70"/>
      <c r="BL8" s="70"/>
      <c r="BM8" s="70"/>
      <c r="BN8" s="70"/>
      <c r="BO8" s="70"/>
      <c r="BP8" s="70"/>
      <c r="BQ8" s="70"/>
      <c r="BR8" s="70"/>
      <c r="BS8" s="70"/>
      <c r="BT8" s="70"/>
      <c r="BU8" s="70"/>
      <c r="BV8" s="70"/>
      <c r="BW8" s="70"/>
      <c r="BX8" s="70"/>
      <c r="BY8" s="70"/>
      <c r="BZ8" s="70"/>
      <c r="CA8" s="70"/>
      <c r="CB8" s="71">
        <f t="shared" si="3"/>
        <v>1</v>
      </c>
      <c r="CC8" s="57"/>
      <c r="CD8" s="56"/>
      <c r="CE8" s="57" t="s">
        <v>65</v>
      </c>
      <c r="CF8" s="57"/>
      <c r="CG8" s="57"/>
      <c r="CH8" s="57"/>
      <c r="CI8" s="57"/>
      <c r="CJ8" s="57"/>
      <c r="CK8" s="57"/>
      <c r="CL8" s="57"/>
      <c r="CM8" s="57"/>
      <c r="CN8" s="57"/>
      <c r="CO8" s="57"/>
      <c r="CP8" s="57"/>
      <c r="CQ8" s="57"/>
      <c r="CR8" s="58"/>
      <c r="CS8" s="58"/>
      <c r="CT8" s="72"/>
    </row>
    <row r="9" spans="1:98" ht="12.75" hidden="1">
      <c r="A9" s="60"/>
      <c r="B9" s="59" t="s">
        <v>100</v>
      </c>
      <c r="C9" s="55">
        <v>34</v>
      </c>
      <c r="D9" s="55">
        <v>160</v>
      </c>
      <c r="E9" s="55">
        <v>72</v>
      </c>
      <c r="F9" s="35">
        <v>72</v>
      </c>
      <c r="G9" s="35">
        <v>72</v>
      </c>
      <c r="H9" s="35">
        <v>72</v>
      </c>
      <c r="I9" s="35">
        <v>72</v>
      </c>
      <c r="J9" s="35">
        <v>72</v>
      </c>
      <c r="K9" s="35">
        <v>72</v>
      </c>
      <c r="L9" s="35">
        <v>72</v>
      </c>
      <c r="M9" s="35">
        <v>72</v>
      </c>
      <c r="N9" s="35">
        <v>72</v>
      </c>
      <c r="O9" s="35">
        <v>72</v>
      </c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55"/>
      <c r="AP9" s="55"/>
      <c r="AQ9" s="55"/>
      <c r="AR9" s="55"/>
      <c r="AS9" s="55"/>
      <c r="AT9" s="55"/>
      <c r="AU9" s="55"/>
      <c r="AV9" s="55"/>
      <c r="AW9" s="55">
        <v>0</v>
      </c>
      <c r="AX9" s="55">
        <v>0</v>
      </c>
      <c r="AY9" s="55">
        <v>0</v>
      </c>
      <c r="AZ9" s="55">
        <v>0</v>
      </c>
      <c r="BA9" s="55">
        <v>0</v>
      </c>
      <c r="BB9" s="55">
        <v>0</v>
      </c>
      <c r="BC9" s="55">
        <v>0</v>
      </c>
      <c r="BD9" s="55">
        <v>60</v>
      </c>
      <c r="BE9" s="69">
        <f t="shared" si="0"/>
        <v>12</v>
      </c>
      <c r="BF9" s="54">
        <f t="shared" si="1"/>
        <v>72</v>
      </c>
      <c r="BG9" s="69">
        <f t="shared" si="2"/>
        <v>-60</v>
      </c>
      <c r="BH9" s="70"/>
      <c r="BI9" s="70"/>
      <c r="BJ9" s="70"/>
      <c r="BK9" s="70"/>
      <c r="BL9" s="70"/>
      <c r="BM9" s="70"/>
      <c r="BN9" s="70"/>
      <c r="BO9" s="70"/>
      <c r="BP9" s="70"/>
      <c r="BQ9" s="70"/>
      <c r="BR9" s="70"/>
      <c r="BS9" s="70"/>
      <c r="BT9" s="70"/>
      <c r="BU9" s="70"/>
      <c r="BV9" s="70"/>
      <c r="BW9" s="70"/>
      <c r="BX9" s="70"/>
      <c r="BY9" s="70"/>
      <c r="BZ9" s="70"/>
      <c r="CA9" s="70"/>
      <c r="CB9" s="71">
        <f t="shared" si="3"/>
        <v>6</v>
      </c>
      <c r="CC9" s="57"/>
      <c r="CD9" s="56"/>
      <c r="CE9" s="57" t="s">
        <v>101</v>
      </c>
      <c r="CF9" s="57"/>
      <c r="CG9" s="57"/>
      <c r="CH9" s="57"/>
      <c r="CI9" s="57"/>
      <c r="CJ9" s="57"/>
      <c r="CK9" s="57"/>
      <c r="CL9" s="57"/>
      <c r="CM9" s="57"/>
      <c r="CN9" s="57"/>
      <c r="CO9" s="57"/>
      <c r="CP9" s="57"/>
      <c r="CQ9" s="57"/>
      <c r="CR9" s="58" t="s">
        <v>102</v>
      </c>
      <c r="CS9" s="58" t="s">
        <v>103</v>
      </c>
      <c r="CT9" s="72" t="s">
        <v>53</v>
      </c>
    </row>
    <row r="10" spans="1:98" ht="12.75" hidden="1">
      <c r="A10" s="60"/>
      <c r="B10" s="59" t="s">
        <v>129</v>
      </c>
      <c r="C10" s="55">
        <v>41</v>
      </c>
      <c r="D10" s="55">
        <v>160</v>
      </c>
      <c r="E10" s="55">
        <v>69.5</v>
      </c>
      <c r="F10" s="35">
        <v>70.5</v>
      </c>
      <c r="G10" s="35">
        <v>70.5</v>
      </c>
      <c r="H10" s="35">
        <v>70.5</v>
      </c>
      <c r="I10" s="35">
        <v>70.5</v>
      </c>
      <c r="J10" s="35">
        <v>70.5</v>
      </c>
      <c r="K10" s="35">
        <v>70.5</v>
      </c>
      <c r="L10" s="35">
        <v>70.5</v>
      </c>
      <c r="M10" s="35">
        <v>70.5</v>
      </c>
      <c r="N10" s="35">
        <v>70.5</v>
      </c>
      <c r="O10" s="35">
        <v>70.5</v>
      </c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55"/>
      <c r="AP10" s="55"/>
      <c r="AQ10" s="55"/>
      <c r="AR10" s="55"/>
      <c r="AS10" s="55"/>
      <c r="AT10" s="55"/>
      <c r="AU10" s="55"/>
      <c r="AV10" s="55"/>
      <c r="AW10" s="55">
        <v>0</v>
      </c>
      <c r="AX10" s="55">
        <v>0</v>
      </c>
      <c r="AY10" s="55">
        <v>0</v>
      </c>
      <c r="AZ10" s="55">
        <v>0</v>
      </c>
      <c r="BA10" s="55">
        <v>0</v>
      </c>
      <c r="BB10" s="55">
        <v>0</v>
      </c>
      <c r="BC10" s="55">
        <v>0</v>
      </c>
      <c r="BD10" s="55">
        <v>60</v>
      </c>
      <c r="BE10" s="69">
        <f t="shared" si="0"/>
        <v>9.5</v>
      </c>
      <c r="BF10" s="54">
        <f t="shared" si="1"/>
        <v>69.5</v>
      </c>
      <c r="BG10" s="69">
        <f t="shared" si="2"/>
        <v>-60</v>
      </c>
      <c r="BH10" s="70"/>
      <c r="BI10" s="70"/>
      <c r="BJ10" s="70"/>
      <c r="BK10" s="70"/>
      <c r="BL10" s="70"/>
      <c r="BM10" s="70"/>
      <c r="BN10" s="70"/>
      <c r="BO10" s="70"/>
      <c r="BP10" s="70"/>
      <c r="BQ10" s="70"/>
      <c r="BR10" s="70"/>
      <c r="BS10" s="70"/>
      <c r="BT10" s="70"/>
      <c r="BU10" s="70"/>
      <c r="BV10" s="70"/>
      <c r="BW10" s="70"/>
      <c r="BX10" s="70"/>
      <c r="BY10" s="70"/>
      <c r="BZ10" s="70"/>
      <c r="CA10" s="70"/>
      <c r="CB10" s="71">
        <f t="shared" si="3"/>
        <v>7.315789473684211</v>
      </c>
      <c r="CC10" s="57">
        <f>E10</f>
        <v>69.5</v>
      </c>
      <c r="CD10" s="56"/>
      <c r="CE10" s="57" t="s">
        <v>130</v>
      </c>
      <c r="CF10" s="57"/>
      <c r="CG10" s="57"/>
      <c r="CH10" s="57"/>
      <c r="CI10" s="57"/>
      <c r="CJ10" s="57"/>
      <c r="CK10" s="57"/>
      <c r="CL10" s="57"/>
      <c r="CM10" s="57"/>
      <c r="CN10" s="57"/>
      <c r="CO10" s="57"/>
      <c r="CP10" s="57"/>
      <c r="CQ10" s="57"/>
      <c r="CR10" s="58" t="s">
        <v>127</v>
      </c>
      <c r="CS10" s="58" t="s">
        <v>131</v>
      </c>
      <c r="CT10" s="72" t="s">
        <v>53</v>
      </c>
    </row>
    <row r="11" spans="1:98" ht="12.75">
      <c r="A11" s="60">
        <v>4</v>
      </c>
      <c r="B11" s="59" t="s">
        <v>307</v>
      </c>
      <c r="C11" s="55">
        <v>27</v>
      </c>
      <c r="D11" s="55">
        <v>165</v>
      </c>
      <c r="E11" s="55">
        <v>82</v>
      </c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>
        <v>81.2</v>
      </c>
      <c r="AB11" s="35">
        <v>81</v>
      </c>
      <c r="AC11" s="35">
        <v>80</v>
      </c>
      <c r="AD11" s="35">
        <v>80</v>
      </c>
      <c r="AE11" s="35">
        <v>79</v>
      </c>
      <c r="AF11" s="35">
        <v>79</v>
      </c>
      <c r="AG11" s="35">
        <v>79</v>
      </c>
      <c r="AH11" s="35"/>
      <c r="AI11" s="35">
        <v>79</v>
      </c>
      <c r="AJ11" s="35"/>
      <c r="AK11" s="35"/>
      <c r="AL11" s="35">
        <v>79</v>
      </c>
      <c r="AM11" s="35">
        <v>79</v>
      </c>
      <c r="AN11" s="35">
        <v>79</v>
      </c>
      <c r="AO11" s="55">
        <v>78</v>
      </c>
      <c r="AP11" s="55">
        <v>77</v>
      </c>
      <c r="AQ11" s="55">
        <v>77</v>
      </c>
      <c r="AR11" s="74">
        <v>77</v>
      </c>
      <c r="AS11" s="55">
        <v>77</v>
      </c>
      <c r="AT11" s="55">
        <v>77</v>
      </c>
      <c r="AU11" s="74">
        <v>77</v>
      </c>
      <c r="AV11" s="74">
        <v>77</v>
      </c>
      <c r="AW11" s="74">
        <v>75.5</v>
      </c>
      <c r="AX11" s="55">
        <v>75.5</v>
      </c>
      <c r="AY11" s="55">
        <v>75.5</v>
      </c>
      <c r="AZ11" s="74">
        <v>75.5</v>
      </c>
      <c r="BA11" s="55">
        <v>75.5</v>
      </c>
      <c r="BB11" s="74">
        <v>78</v>
      </c>
      <c r="BC11" s="55">
        <v>78</v>
      </c>
      <c r="BD11" s="55">
        <v>60</v>
      </c>
      <c r="BE11" s="69">
        <f t="shared" si="0"/>
        <v>22</v>
      </c>
      <c r="BF11" s="54">
        <f t="shared" si="1"/>
        <v>4</v>
      </c>
      <c r="BG11" s="69">
        <f t="shared" si="2"/>
        <v>18</v>
      </c>
      <c r="BH11" s="70"/>
      <c r="BI11" s="70"/>
      <c r="BJ11" s="70"/>
      <c r="BK11" s="70"/>
      <c r="BL11" s="70"/>
      <c r="BM11" s="70"/>
      <c r="BN11" s="70"/>
      <c r="BO11" s="70"/>
      <c r="BP11" s="70"/>
      <c r="BQ11" s="70"/>
      <c r="BR11" s="70"/>
      <c r="BS11" s="70"/>
      <c r="BT11" s="70"/>
      <c r="BU11" s="70"/>
      <c r="BV11" s="70"/>
      <c r="BW11" s="70"/>
      <c r="BX11" s="70"/>
      <c r="BY11" s="70"/>
      <c r="BZ11" s="70"/>
      <c r="CA11" s="70"/>
      <c r="CB11" s="71">
        <f t="shared" si="3"/>
        <v>0.18181818181818182</v>
      </c>
      <c r="CC11" s="57"/>
      <c r="CD11" s="56"/>
      <c r="CE11" s="57" t="s">
        <v>316</v>
      </c>
      <c r="CF11" s="57" t="s">
        <v>382</v>
      </c>
      <c r="CG11" s="57"/>
      <c r="CH11" s="57"/>
      <c r="CI11" s="57"/>
      <c r="CJ11" s="57"/>
      <c r="CK11" s="57"/>
      <c r="CL11" s="57"/>
      <c r="CM11" s="57"/>
      <c r="CN11" s="57"/>
      <c r="CO11" s="57"/>
      <c r="CP11" s="57"/>
      <c r="CQ11" s="57"/>
      <c r="CR11" s="58" t="s">
        <v>90</v>
      </c>
      <c r="CS11" s="58" t="s">
        <v>317</v>
      </c>
      <c r="CT11" s="72"/>
    </row>
    <row r="12" spans="1:98" ht="12.75">
      <c r="A12" s="60">
        <v>5</v>
      </c>
      <c r="B12" s="59" t="s">
        <v>97</v>
      </c>
      <c r="C12" s="55">
        <v>28</v>
      </c>
      <c r="D12" s="55">
        <v>153</v>
      </c>
      <c r="E12" s="55">
        <v>67.5</v>
      </c>
      <c r="F12" s="35">
        <v>67.5</v>
      </c>
      <c r="G12" s="35">
        <v>67.5</v>
      </c>
      <c r="H12" s="35">
        <v>67.5</v>
      </c>
      <c r="I12" s="35">
        <v>67.5</v>
      </c>
      <c r="J12" s="35">
        <v>67.5</v>
      </c>
      <c r="K12" s="35">
        <v>67.5</v>
      </c>
      <c r="L12" s="35">
        <v>67.5</v>
      </c>
      <c r="M12" s="35">
        <v>67.5</v>
      </c>
      <c r="N12" s="35">
        <v>67</v>
      </c>
      <c r="O12" s="35">
        <v>65</v>
      </c>
      <c r="P12" s="35">
        <v>65</v>
      </c>
      <c r="Q12" s="35">
        <v>66</v>
      </c>
      <c r="R12" s="35">
        <v>65</v>
      </c>
      <c r="S12" s="35">
        <v>65</v>
      </c>
      <c r="T12" s="35">
        <v>65</v>
      </c>
      <c r="U12" s="35">
        <v>64</v>
      </c>
      <c r="V12" s="35">
        <v>64</v>
      </c>
      <c r="W12" s="35">
        <v>64</v>
      </c>
      <c r="X12" s="35"/>
      <c r="Y12" s="35"/>
      <c r="Z12" s="35">
        <v>67</v>
      </c>
      <c r="AA12" s="35">
        <f>Z12+1</f>
        <v>68</v>
      </c>
      <c r="AB12" s="35">
        <v>69</v>
      </c>
      <c r="AC12" s="35">
        <v>69</v>
      </c>
      <c r="AD12" s="35">
        <v>69</v>
      </c>
      <c r="AE12" s="35">
        <f>AD12+1</f>
        <v>70</v>
      </c>
      <c r="AF12" s="35">
        <v>70</v>
      </c>
      <c r="AG12" s="35"/>
      <c r="AH12" s="35"/>
      <c r="AI12" s="35"/>
      <c r="AJ12" s="35"/>
      <c r="AK12" s="35"/>
      <c r="AL12" s="35">
        <v>70</v>
      </c>
      <c r="AM12" s="35">
        <v>70</v>
      </c>
      <c r="AN12" s="35">
        <v>68</v>
      </c>
      <c r="AO12" s="55">
        <v>68</v>
      </c>
      <c r="AP12" s="55">
        <v>68</v>
      </c>
      <c r="AQ12" s="55">
        <v>68</v>
      </c>
      <c r="AR12" s="55">
        <v>68</v>
      </c>
      <c r="AS12" s="55">
        <v>68</v>
      </c>
      <c r="AT12" s="55">
        <v>68</v>
      </c>
      <c r="AU12" s="55">
        <v>68</v>
      </c>
      <c r="AV12" s="55">
        <v>68</v>
      </c>
      <c r="AW12" s="55">
        <v>68</v>
      </c>
      <c r="AX12" s="55">
        <v>68</v>
      </c>
      <c r="AY12" s="55">
        <v>68</v>
      </c>
      <c r="AZ12" s="55">
        <v>68</v>
      </c>
      <c r="BA12" s="55">
        <v>68</v>
      </c>
      <c r="BB12" s="55">
        <v>68</v>
      </c>
      <c r="BC12" s="55">
        <v>68</v>
      </c>
      <c r="BD12" s="55">
        <v>55</v>
      </c>
      <c r="BE12" s="69">
        <f t="shared" si="0"/>
        <v>12.5</v>
      </c>
      <c r="BF12" s="54">
        <f t="shared" si="1"/>
        <v>-0.5</v>
      </c>
      <c r="BG12" s="69">
        <f t="shared" si="2"/>
        <v>13</v>
      </c>
      <c r="BH12" s="70"/>
      <c r="BI12" s="70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  <c r="CA12" s="70"/>
      <c r="CB12" s="71">
        <f t="shared" si="3"/>
        <v>-0.04</v>
      </c>
      <c r="CC12" s="57"/>
      <c r="CD12" s="56"/>
      <c r="CE12" s="57" t="s">
        <v>98</v>
      </c>
      <c r="CF12" s="57" t="s">
        <v>254</v>
      </c>
      <c r="CG12" s="57"/>
      <c r="CH12" s="57"/>
      <c r="CI12" s="57"/>
      <c r="CJ12" s="57"/>
      <c r="CK12" s="57"/>
      <c r="CL12" s="57"/>
      <c r="CM12" s="57"/>
      <c r="CN12" s="57"/>
      <c r="CO12" s="57"/>
      <c r="CP12" s="57"/>
      <c r="CQ12" s="57"/>
      <c r="CR12" s="58"/>
      <c r="CS12" s="58" t="s">
        <v>99</v>
      </c>
      <c r="CT12" s="72">
        <v>40304</v>
      </c>
    </row>
    <row r="13" spans="1:98" ht="12.75">
      <c r="A13" s="60">
        <v>6</v>
      </c>
      <c r="B13" s="59" t="s">
        <v>49</v>
      </c>
      <c r="C13" s="55">
        <v>22</v>
      </c>
      <c r="D13" s="55">
        <v>170</v>
      </c>
      <c r="E13" s="55">
        <v>99.4</v>
      </c>
      <c r="F13" s="35">
        <v>95</v>
      </c>
      <c r="G13" s="35">
        <v>94.8</v>
      </c>
      <c r="H13" s="35">
        <v>94</v>
      </c>
      <c r="I13" s="35">
        <v>95</v>
      </c>
      <c r="J13" s="35">
        <v>93.4</v>
      </c>
      <c r="K13" s="35">
        <v>92.5</v>
      </c>
      <c r="L13" s="35">
        <v>91.8</v>
      </c>
      <c r="M13" s="35">
        <v>92</v>
      </c>
      <c r="N13" s="35">
        <v>92</v>
      </c>
      <c r="O13" s="35">
        <v>91</v>
      </c>
      <c r="P13" s="35">
        <v>91</v>
      </c>
      <c r="Q13" s="35">
        <v>90.3</v>
      </c>
      <c r="R13" s="35">
        <v>90.4</v>
      </c>
      <c r="S13" s="35">
        <v>89.7</v>
      </c>
      <c r="T13" s="35">
        <v>87.7</v>
      </c>
      <c r="U13" s="35">
        <v>85.5</v>
      </c>
      <c r="V13" s="35">
        <v>85.5</v>
      </c>
      <c r="W13" s="35">
        <v>85.5</v>
      </c>
      <c r="X13" s="35">
        <v>85.5</v>
      </c>
      <c r="Y13" s="35">
        <v>85.5</v>
      </c>
      <c r="Z13" s="35">
        <v>85.5</v>
      </c>
      <c r="AA13" s="35">
        <v>85</v>
      </c>
      <c r="AB13" s="35">
        <v>85</v>
      </c>
      <c r="AC13" s="35">
        <v>85</v>
      </c>
      <c r="AD13" s="35">
        <v>84.5</v>
      </c>
      <c r="AE13" s="35">
        <v>87.8</v>
      </c>
      <c r="AF13" s="35">
        <v>84</v>
      </c>
      <c r="AG13" s="35">
        <v>84</v>
      </c>
      <c r="AH13" s="35">
        <v>83.7</v>
      </c>
      <c r="AI13" s="35">
        <v>84</v>
      </c>
      <c r="AJ13" s="35">
        <v>83.8</v>
      </c>
      <c r="AK13" s="35">
        <v>83.6</v>
      </c>
      <c r="AL13" s="35">
        <v>83.5</v>
      </c>
      <c r="AM13" s="35"/>
      <c r="AN13" s="35"/>
      <c r="AO13" s="55">
        <v>83.5</v>
      </c>
      <c r="AP13" s="55">
        <v>83.5</v>
      </c>
      <c r="AQ13" s="55">
        <v>83.5</v>
      </c>
      <c r="AR13" s="55">
        <v>83.5</v>
      </c>
      <c r="AS13" s="55">
        <v>83.5</v>
      </c>
      <c r="AT13" s="55">
        <v>83.5</v>
      </c>
      <c r="AU13" s="55">
        <v>83.5</v>
      </c>
      <c r="AV13" s="55">
        <v>83.5</v>
      </c>
      <c r="AW13" s="55">
        <v>83.5</v>
      </c>
      <c r="AX13" s="55">
        <v>83.5</v>
      </c>
      <c r="AY13" s="55">
        <v>83.5</v>
      </c>
      <c r="AZ13" s="55">
        <v>83.5</v>
      </c>
      <c r="BA13" s="55">
        <v>83.5</v>
      </c>
      <c r="BB13" s="55">
        <v>83.5</v>
      </c>
      <c r="BC13" s="55">
        <v>83.5</v>
      </c>
      <c r="BD13" s="55">
        <v>70</v>
      </c>
      <c r="BE13" s="69">
        <f t="shared" si="0"/>
        <v>29.400000000000006</v>
      </c>
      <c r="BF13" s="54">
        <f t="shared" si="1"/>
        <v>15.900000000000006</v>
      </c>
      <c r="BG13" s="69">
        <f t="shared" si="2"/>
        <v>13.5</v>
      </c>
      <c r="BH13" s="70"/>
      <c r="BI13" s="70"/>
      <c r="BJ13" s="70"/>
      <c r="BK13" s="70"/>
      <c r="BL13" s="70"/>
      <c r="BM13" s="70"/>
      <c r="BN13" s="70"/>
      <c r="BO13" s="70"/>
      <c r="BP13" s="70"/>
      <c r="BQ13" s="70"/>
      <c r="BR13" s="70"/>
      <c r="BS13" s="70"/>
      <c r="BT13" s="70"/>
      <c r="BU13" s="70"/>
      <c r="BV13" s="70"/>
      <c r="BW13" s="70"/>
      <c r="BX13" s="70"/>
      <c r="BY13" s="70"/>
      <c r="BZ13" s="70"/>
      <c r="CA13" s="70"/>
      <c r="CB13" s="71">
        <f t="shared" si="3"/>
        <v>0.5408163265306123</v>
      </c>
      <c r="CC13" s="57">
        <f>E13</f>
        <v>99.4</v>
      </c>
      <c r="CD13" s="56">
        <f>AK13-AJ13</f>
        <v>-0.20000000000000284</v>
      </c>
      <c r="CE13" s="57" t="s">
        <v>50</v>
      </c>
      <c r="CF13" s="57" t="s">
        <v>299</v>
      </c>
      <c r="CG13" s="57"/>
      <c r="CH13" s="57"/>
      <c r="CI13" s="57"/>
      <c r="CJ13" s="57"/>
      <c r="CK13" s="57"/>
      <c r="CL13" s="57"/>
      <c r="CM13" s="57"/>
      <c r="CN13" s="57"/>
      <c r="CO13" s="57"/>
      <c r="CP13" s="57"/>
      <c r="CQ13" s="57"/>
      <c r="CR13" s="58" t="s">
        <v>51</v>
      </c>
      <c r="CS13" s="58" t="s">
        <v>52</v>
      </c>
      <c r="CT13" s="72" t="s">
        <v>53</v>
      </c>
    </row>
    <row r="14" spans="1:98" ht="12.75">
      <c r="A14" s="60">
        <v>7</v>
      </c>
      <c r="B14" s="59" t="s">
        <v>311</v>
      </c>
      <c r="C14" s="55">
        <v>25</v>
      </c>
      <c r="D14" s="55">
        <v>165</v>
      </c>
      <c r="E14" s="55">
        <v>70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>
        <v>70</v>
      </c>
      <c r="AB14" s="35">
        <v>70</v>
      </c>
      <c r="AC14" s="35">
        <v>71</v>
      </c>
      <c r="AD14" s="35">
        <v>69</v>
      </c>
      <c r="AE14" s="35">
        <v>69</v>
      </c>
      <c r="AF14" s="35">
        <v>68.5</v>
      </c>
      <c r="AG14" s="35"/>
      <c r="AH14" s="35"/>
      <c r="AI14" s="35"/>
      <c r="AJ14" s="35"/>
      <c r="AK14" s="35"/>
      <c r="AL14" s="35"/>
      <c r="AM14" s="35"/>
      <c r="AN14" s="35"/>
      <c r="AO14" s="55">
        <v>68.5</v>
      </c>
      <c r="AP14" s="55">
        <v>68.5</v>
      </c>
      <c r="AQ14" s="55">
        <v>68.5</v>
      </c>
      <c r="AR14" s="55">
        <v>68.5</v>
      </c>
      <c r="AS14" s="55">
        <v>68.5</v>
      </c>
      <c r="AT14" s="55">
        <v>68.5</v>
      </c>
      <c r="AU14" s="55">
        <v>68.5</v>
      </c>
      <c r="AV14" s="55">
        <v>68.5</v>
      </c>
      <c r="AW14" s="55">
        <v>68.5</v>
      </c>
      <c r="AX14" s="55">
        <v>68.5</v>
      </c>
      <c r="AY14" s="55">
        <v>68.5</v>
      </c>
      <c r="AZ14" s="55">
        <v>68.5</v>
      </c>
      <c r="BA14" s="55">
        <v>68.5</v>
      </c>
      <c r="BB14" s="55">
        <v>68.5</v>
      </c>
      <c r="BC14" s="55">
        <v>68.5</v>
      </c>
      <c r="BD14" s="55">
        <v>57</v>
      </c>
      <c r="BE14" s="69">
        <f t="shared" si="0"/>
        <v>13</v>
      </c>
      <c r="BF14" s="54">
        <f t="shared" si="1"/>
        <v>1.5</v>
      </c>
      <c r="BG14" s="69">
        <f t="shared" si="2"/>
        <v>11.5</v>
      </c>
      <c r="BH14" s="70"/>
      <c r="BI14" s="70"/>
      <c r="BJ14" s="70"/>
      <c r="BK14" s="70"/>
      <c r="BL14" s="70"/>
      <c r="BM14" s="70"/>
      <c r="BN14" s="70"/>
      <c r="BO14" s="70"/>
      <c r="BP14" s="70"/>
      <c r="BQ14" s="70"/>
      <c r="BR14" s="70"/>
      <c r="BS14" s="70"/>
      <c r="BT14" s="70"/>
      <c r="BU14" s="70"/>
      <c r="BV14" s="70"/>
      <c r="BW14" s="70"/>
      <c r="BX14" s="70"/>
      <c r="BY14" s="70"/>
      <c r="BZ14" s="70"/>
      <c r="CA14" s="70"/>
      <c r="CB14" s="71">
        <f t="shared" si="3"/>
        <v>0.11538461538461539</v>
      </c>
      <c r="CC14" s="57"/>
      <c r="CD14" s="56"/>
      <c r="CE14" s="57" t="s">
        <v>321</v>
      </c>
      <c r="CF14" s="57" t="s">
        <v>332</v>
      </c>
      <c r="CG14" s="57"/>
      <c r="CH14" s="57"/>
      <c r="CI14" s="57"/>
      <c r="CJ14" s="57"/>
      <c r="CK14" s="57"/>
      <c r="CL14" s="57"/>
      <c r="CM14" s="57"/>
      <c r="CN14" s="57"/>
      <c r="CO14" s="57"/>
      <c r="CP14" s="57"/>
      <c r="CQ14" s="57"/>
      <c r="CR14" s="58" t="s">
        <v>312</v>
      </c>
      <c r="CS14" s="58" t="s">
        <v>313</v>
      </c>
      <c r="CT14" s="72">
        <v>40415</v>
      </c>
    </row>
    <row r="15" spans="1:98" ht="12.75">
      <c r="A15" s="60">
        <v>8</v>
      </c>
      <c r="B15" s="59" t="s">
        <v>423</v>
      </c>
      <c r="C15" s="55">
        <v>27</v>
      </c>
      <c r="D15" s="55">
        <v>177</v>
      </c>
      <c r="E15" s="55">
        <v>96</v>
      </c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55"/>
      <c r="AP15" s="55"/>
      <c r="AQ15" s="55"/>
      <c r="AR15" s="55"/>
      <c r="AS15" s="55"/>
      <c r="AT15" s="55"/>
      <c r="AU15" s="55"/>
      <c r="AV15" s="55">
        <v>96</v>
      </c>
      <c r="AW15" s="55">
        <v>96</v>
      </c>
      <c r="AX15" s="74">
        <v>96</v>
      </c>
      <c r="AY15" s="55">
        <v>96</v>
      </c>
      <c r="AZ15" s="74">
        <v>95.5</v>
      </c>
      <c r="BA15" s="55">
        <v>95.5</v>
      </c>
      <c r="BB15" s="55">
        <v>95.5</v>
      </c>
      <c r="BC15" s="55">
        <v>95.5</v>
      </c>
      <c r="BD15" s="55">
        <v>85</v>
      </c>
      <c r="BE15" s="69">
        <f t="shared" si="0"/>
        <v>11</v>
      </c>
      <c r="BF15" s="54">
        <f t="shared" si="1"/>
        <v>0.5</v>
      </c>
      <c r="BG15" s="69">
        <f t="shared" si="2"/>
        <v>10.5</v>
      </c>
      <c r="BH15" s="70"/>
      <c r="BI15" s="70"/>
      <c r="BJ15" s="70"/>
      <c r="BK15" s="70"/>
      <c r="BL15" s="70"/>
      <c r="BM15" s="70"/>
      <c r="BN15" s="70"/>
      <c r="BO15" s="70"/>
      <c r="BP15" s="70"/>
      <c r="BQ15" s="70"/>
      <c r="BR15" s="70"/>
      <c r="BS15" s="70"/>
      <c r="BT15" s="70"/>
      <c r="BU15" s="70"/>
      <c r="BV15" s="70"/>
      <c r="BW15" s="70"/>
      <c r="BX15" s="70"/>
      <c r="BY15" s="70"/>
      <c r="BZ15" s="70"/>
      <c r="CA15" s="70"/>
      <c r="CB15" s="71">
        <f t="shared" si="3"/>
        <v>0.045454545454545456</v>
      </c>
      <c r="CC15" s="57"/>
      <c r="CD15" s="56"/>
      <c r="CE15" s="57" t="s">
        <v>424</v>
      </c>
      <c r="CF15" s="57" t="s">
        <v>433</v>
      </c>
      <c r="CG15" s="57"/>
      <c r="CH15" s="57"/>
      <c r="CI15" s="57"/>
      <c r="CJ15" s="57"/>
      <c r="CK15" s="57"/>
      <c r="CL15" s="57"/>
      <c r="CM15" s="57"/>
      <c r="CN15" s="57"/>
      <c r="CO15" s="57"/>
      <c r="CP15" s="57"/>
      <c r="CQ15" s="57"/>
      <c r="CR15" s="58" t="s">
        <v>426</v>
      </c>
      <c r="CS15" s="58" t="s">
        <v>425</v>
      </c>
      <c r="CT15" s="72">
        <v>40602</v>
      </c>
    </row>
    <row r="16" spans="1:98" ht="14.25" customHeight="1">
      <c r="A16" s="60">
        <v>9</v>
      </c>
      <c r="B16" s="59" t="s">
        <v>434</v>
      </c>
      <c r="C16" s="55">
        <v>27</v>
      </c>
      <c r="D16" s="55">
        <v>178</v>
      </c>
      <c r="E16" s="55">
        <v>117.7</v>
      </c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55"/>
      <c r="AP16" s="55"/>
      <c r="AQ16" s="55"/>
      <c r="AR16" s="55"/>
      <c r="AS16" s="55"/>
      <c r="AT16" s="55"/>
      <c r="AU16" s="55"/>
      <c r="AV16" s="55"/>
      <c r="AW16" s="55"/>
      <c r="AX16" s="74"/>
      <c r="AY16" s="55">
        <v>117.7</v>
      </c>
      <c r="AZ16" s="74">
        <v>117.7</v>
      </c>
      <c r="BA16" s="74">
        <v>117.2</v>
      </c>
      <c r="BB16" s="74">
        <v>117</v>
      </c>
      <c r="BC16" s="74">
        <v>116.2</v>
      </c>
      <c r="BD16" s="55">
        <v>85</v>
      </c>
      <c r="BE16" s="69">
        <f t="shared" si="0"/>
        <v>32.7</v>
      </c>
      <c r="BF16" s="54">
        <f t="shared" si="1"/>
        <v>1.5</v>
      </c>
      <c r="BG16" s="69">
        <f>BE16-BF16</f>
        <v>31.200000000000003</v>
      </c>
      <c r="BH16" s="70"/>
      <c r="BI16" s="70"/>
      <c r="BJ16" s="70"/>
      <c r="BK16" s="70"/>
      <c r="BL16" s="70"/>
      <c r="BM16" s="70"/>
      <c r="BN16" s="70"/>
      <c r="BO16" s="70"/>
      <c r="BP16" s="70"/>
      <c r="BQ16" s="70"/>
      <c r="BR16" s="70"/>
      <c r="BS16" s="70"/>
      <c r="BT16" s="70"/>
      <c r="BU16" s="70"/>
      <c r="BV16" s="70"/>
      <c r="BW16" s="70"/>
      <c r="BX16" s="70"/>
      <c r="BY16" s="70"/>
      <c r="BZ16" s="70"/>
      <c r="CA16" s="70"/>
      <c r="CB16" s="71">
        <f>BF16/BE16</f>
        <v>0.04587155963302752</v>
      </c>
      <c r="CC16" s="57"/>
      <c r="CD16" s="56"/>
      <c r="CE16" s="75" t="s">
        <v>435</v>
      </c>
      <c r="CF16" s="75" t="s">
        <v>449</v>
      </c>
      <c r="CG16" s="57"/>
      <c r="CH16" s="57"/>
      <c r="CI16" s="57"/>
      <c r="CJ16" s="57"/>
      <c r="CK16" s="57"/>
      <c r="CL16" s="57"/>
      <c r="CM16" s="57"/>
      <c r="CN16" s="57"/>
      <c r="CO16" s="57"/>
      <c r="CP16" s="57"/>
      <c r="CQ16" s="57"/>
      <c r="CR16" s="58" t="s">
        <v>436</v>
      </c>
      <c r="CS16" s="58" t="s">
        <v>437</v>
      </c>
      <c r="CT16" s="72"/>
    </row>
    <row r="17" spans="1:98" ht="17.25">
      <c r="A17" s="80" t="s">
        <v>387</v>
      </c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81"/>
      <c r="AU17" s="81"/>
      <c r="AV17" s="81"/>
      <c r="AW17" s="81"/>
      <c r="AX17" s="81"/>
      <c r="AY17" s="81"/>
      <c r="AZ17" s="81"/>
      <c r="BA17" s="81"/>
      <c r="BB17" s="81"/>
      <c r="BC17" s="81"/>
      <c r="BD17" s="81"/>
      <c r="BE17" s="81"/>
      <c r="BF17" s="81"/>
      <c r="BG17" s="81"/>
      <c r="BH17" s="81"/>
      <c r="BI17" s="81"/>
      <c r="BJ17" s="81"/>
      <c r="BK17" s="81"/>
      <c r="BL17" s="81"/>
      <c r="BM17" s="81"/>
      <c r="BN17" s="81"/>
      <c r="BO17" s="81"/>
      <c r="BP17" s="81"/>
      <c r="BQ17" s="81"/>
      <c r="BR17" s="81"/>
      <c r="BS17" s="81"/>
      <c r="BT17" s="81"/>
      <c r="BU17" s="81"/>
      <c r="BV17" s="81"/>
      <c r="BW17" s="81"/>
      <c r="BX17" s="81"/>
      <c r="BY17" s="81"/>
      <c r="BZ17" s="81"/>
      <c r="CA17" s="81"/>
      <c r="CB17" s="81"/>
      <c r="CC17" s="81"/>
      <c r="CD17" s="81"/>
      <c r="CE17" s="81"/>
      <c r="CF17" s="81"/>
      <c r="CG17" s="81"/>
      <c r="CH17" s="81"/>
      <c r="CI17" s="81"/>
      <c r="CJ17" s="81"/>
      <c r="CK17" s="81"/>
      <c r="CL17" s="81"/>
      <c r="CM17" s="81"/>
      <c r="CN17" s="81"/>
      <c r="CO17" s="81"/>
      <c r="CP17" s="81"/>
      <c r="CQ17" s="81"/>
      <c r="CR17" s="81"/>
      <c r="CS17" s="81"/>
      <c r="CT17" s="82"/>
    </row>
    <row r="18" spans="1:98" ht="12.75">
      <c r="A18" s="60">
        <v>10</v>
      </c>
      <c r="B18" s="59" t="s">
        <v>247</v>
      </c>
      <c r="C18" s="55">
        <v>21</v>
      </c>
      <c r="D18" s="55">
        <v>164</v>
      </c>
      <c r="E18" s="55">
        <v>62.1</v>
      </c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>
        <v>62.1</v>
      </c>
      <c r="Q18" s="35">
        <v>61.1</v>
      </c>
      <c r="R18" s="35"/>
      <c r="S18" s="35">
        <v>60.4</v>
      </c>
      <c r="T18" s="35">
        <v>60.4</v>
      </c>
      <c r="U18" s="35">
        <v>60.4</v>
      </c>
      <c r="V18" s="35">
        <v>60.7</v>
      </c>
      <c r="W18" s="35">
        <v>60.7</v>
      </c>
      <c r="X18" s="35">
        <v>60.07</v>
      </c>
      <c r="Y18" s="35">
        <v>60.7</v>
      </c>
      <c r="Z18" s="35">
        <v>60.7</v>
      </c>
      <c r="AA18" s="35">
        <f>V18+1</f>
        <v>61.7</v>
      </c>
      <c r="AB18" s="35">
        <v>61.7</v>
      </c>
      <c r="AC18" s="35">
        <v>62.7</v>
      </c>
      <c r="AD18" s="35">
        <f>62.7+1</f>
        <v>63.7</v>
      </c>
      <c r="AE18" s="35">
        <f>63.7+1</f>
        <v>64.7</v>
      </c>
      <c r="AF18" s="35"/>
      <c r="AG18" s="35"/>
      <c r="AH18" s="35"/>
      <c r="AI18" s="35"/>
      <c r="AJ18" s="35"/>
      <c r="AK18" s="35"/>
      <c r="AL18" s="35"/>
      <c r="AM18" s="35"/>
      <c r="AN18" s="35"/>
      <c r="AO18" s="55">
        <v>64.7</v>
      </c>
      <c r="AP18" s="55">
        <v>64.7</v>
      </c>
      <c r="AQ18" s="55">
        <v>64.7</v>
      </c>
      <c r="AR18" s="55">
        <v>64.7</v>
      </c>
      <c r="AS18" s="55">
        <v>64.7</v>
      </c>
      <c r="AT18" s="55">
        <v>64.7</v>
      </c>
      <c r="AU18" s="55">
        <v>64.7</v>
      </c>
      <c r="AV18" s="55">
        <v>64.7</v>
      </c>
      <c r="AW18" s="55">
        <v>64.7</v>
      </c>
      <c r="AX18" s="55">
        <v>64.7</v>
      </c>
      <c r="AY18" s="55">
        <v>64.7</v>
      </c>
      <c r="AZ18" s="55">
        <v>64.7</v>
      </c>
      <c r="BA18" s="55">
        <v>64.7</v>
      </c>
      <c r="BB18" s="55">
        <v>64.7</v>
      </c>
      <c r="BC18" s="55">
        <v>64.7</v>
      </c>
      <c r="BD18" s="55">
        <v>55</v>
      </c>
      <c r="BE18" s="69">
        <f aca="true" t="shared" si="4" ref="BE18:BE42">E18-BD18</f>
        <v>7.100000000000001</v>
      </c>
      <c r="BF18" s="54">
        <f aca="true" t="shared" si="5" ref="BF18:BF41">E18-BC18</f>
        <v>-2.6000000000000014</v>
      </c>
      <c r="BG18" s="69">
        <f aca="true" t="shared" si="6" ref="BG18:BG35">BE18-BF18</f>
        <v>9.700000000000003</v>
      </c>
      <c r="BH18" s="70"/>
      <c r="BI18" s="70"/>
      <c r="BJ18" s="70"/>
      <c r="BK18" s="70"/>
      <c r="BL18" s="70"/>
      <c r="BM18" s="70"/>
      <c r="BN18" s="70"/>
      <c r="BO18" s="70"/>
      <c r="BP18" s="70"/>
      <c r="BQ18" s="70"/>
      <c r="BR18" s="70"/>
      <c r="BS18" s="70"/>
      <c r="BT18" s="70"/>
      <c r="BU18" s="70"/>
      <c r="BV18" s="70"/>
      <c r="BW18" s="70"/>
      <c r="BX18" s="70"/>
      <c r="BY18" s="70"/>
      <c r="BZ18" s="70"/>
      <c r="CA18" s="70"/>
      <c r="CB18" s="71">
        <f aca="true" t="shared" si="7" ref="CB18:CB35">BF18/BE18</f>
        <v>-0.36619718309859167</v>
      </c>
      <c r="CC18" s="57"/>
      <c r="CD18" s="56"/>
      <c r="CE18" s="57" t="s">
        <v>285</v>
      </c>
      <c r="CF18" s="57" t="s">
        <v>274</v>
      </c>
      <c r="CG18" s="57"/>
      <c r="CH18" s="57"/>
      <c r="CI18" s="57"/>
      <c r="CJ18" s="57"/>
      <c r="CK18" s="57"/>
      <c r="CL18" s="57"/>
      <c r="CM18" s="57"/>
      <c r="CN18" s="57"/>
      <c r="CO18" s="57"/>
      <c r="CP18" s="57"/>
      <c r="CQ18" s="57"/>
      <c r="CR18" s="58" t="s">
        <v>248</v>
      </c>
      <c r="CS18" s="58" t="s">
        <v>249</v>
      </c>
      <c r="CT18" s="72">
        <v>40337</v>
      </c>
    </row>
    <row r="19" spans="1:98" ht="12.75" hidden="1">
      <c r="A19" s="60"/>
      <c r="B19" s="59" t="s">
        <v>104</v>
      </c>
      <c r="C19" s="55"/>
      <c r="D19" s="55">
        <v>165</v>
      </c>
      <c r="E19" s="55">
        <v>86</v>
      </c>
      <c r="F19" s="35">
        <v>86</v>
      </c>
      <c r="G19" s="35">
        <v>86</v>
      </c>
      <c r="H19" s="35">
        <v>86</v>
      </c>
      <c r="I19" s="35">
        <v>86</v>
      </c>
      <c r="J19" s="35">
        <v>86</v>
      </c>
      <c r="K19" s="35">
        <v>86</v>
      </c>
      <c r="L19" s="35">
        <v>86</v>
      </c>
      <c r="M19" s="35">
        <v>86</v>
      </c>
      <c r="N19" s="35">
        <v>86</v>
      </c>
      <c r="O19" s="35">
        <v>86</v>
      </c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5">
        <v>76</v>
      </c>
      <c r="BE19" s="69">
        <f t="shared" si="4"/>
        <v>10</v>
      </c>
      <c r="BF19" s="54">
        <f t="shared" si="5"/>
        <v>86</v>
      </c>
      <c r="BG19" s="69">
        <f t="shared" si="6"/>
        <v>-76</v>
      </c>
      <c r="BH19" s="70"/>
      <c r="BI19" s="70"/>
      <c r="BJ19" s="70"/>
      <c r="BK19" s="70"/>
      <c r="BL19" s="70"/>
      <c r="BM19" s="70"/>
      <c r="BN19" s="70"/>
      <c r="BO19" s="70"/>
      <c r="BP19" s="70"/>
      <c r="BQ19" s="70"/>
      <c r="BR19" s="70"/>
      <c r="BS19" s="70"/>
      <c r="BT19" s="70"/>
      <c r="BU19" s="70"/>
      <c r="BV19" s="70"/>
      <c r="BW19" s="70"/>
      <c r="BX19" s="70"/>
      <c r="BY19" s="70"/>
      <c r="BZ19" s="70"/>
      <c r="CA19" s="70"/>
      <c r="CB19" s="71">
        <f t="shared" si="7"/>
        <v>8.6</v>
      </c>
      <c r="CC19" s="57"/>
      <c r="CD19" s="56"/>
      <c r="CE19" s="57"/>
      <c r="CF19" s="57"/>
      <c r="CG19" s="57"/>
      <c r="CH19" s="57"/>
      <c r="CI19" s="57"/>
      <c r="CJ19" s="57"/>
      <c r="CK19" s="57"/>
      <c r="CL19" s="57"/>
      <c r="CM19" s="57"/>
      <c r="CN19" s="57"/>
      <c r="CO19" s="57"/>
      <c r="CP19" s="57"/>
      <c r="CQ19" s="57"/>
      <c r="CR19" s="58"/>
      <c r="CS19" s="58"/>
      <c r="CT19" s="72">
        <v>40310</v>
      </c>
    </row>
    <row r="20" spans="1:98" ht="12.75" hidden="1">
      <c r="A20" s="60"/>
      <c r="B20" s="59" t="s">
        <v>105</v>
      </c>
      <c r="C20" s="55">
        <v>22</v>
      </c>
      <c r="D20" s="55">
        <v>163</v>
      </c>
      <c r="E20" s="55">
        <v>64</v>
      </c>
      <c r="F20" s="35">
        <v>64</v>
      </c>
      <c r="G20" s="35">
        <v>64</v>
      </c>
      <c r="H20" s="35">
        <v>64</v>
      </c>
      <c r="I20" s="35">
        <v>64</v>
      </c>
      <c r="J20" s="35">
        <v>64</v>
      </c>
      <c r="K20" s="35">
        <v>64</v>
      </c>
      <c r="L20" s="35">
        <v>64</v>
      </c>
      <c r="M20" s="35">
        <v>64</v>
      </c>
      <c r="N20" s="35">
        <v>64</v>
      </c>
      <c r="O20" s="35">
        <v>64</v>
      </c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5">
        <v>54</v>
      </c>
      <c r="BE20" s="69">
        <f t="shared" si="4"/>
        <v>10</v>
      </c>
      <c r="BF20" s="54">
        <f t="shared" si="5"/>
        <v>64</v>
      </c>
      <c r="BG20" s="69">
        <f t="shared" si="6"/>
        <v>-54</v>
      </c>
      <c r="BH20" s="70"/>
      <c r="BI20" s="70"/>
      <c r="BJ20" s="70"/>
      <c r="BK20" s="70"/>
      <c r="BL20" s="70"/>
      <c r="BM20" s="70"/>
      <c r="BN20" s="70"/>
      <c r="BO20" s="70"/>
      <c r="BP20" s="70"/>
      <c r="BQ20" s="70"/>
      <c r="BR20" s="70"/>
      <c r="BS20" s="70"/>
      <c r="BT20" s="70"/>
      <c r="BU20" s="70"/>
      <c r="BV20" s="70"/>
      <c r="BW20" s="70"/>
      <c r="BX20" s="70"/>
      <c r="BY20" s="70"/>
      <c r="BZ20" s="70"/>
      <c r="CA20" s="70"/>
      <c r="CB20" s="71">
        <f t="shared" si="7"/>
        <v>6.4</v>
      </c>
      <c r="CC20" s="57"/>
      <c r="CD20" s="56"/>
      <c r="CE20" s="57" t="s">
        <v>106</v>
      </c>
      <c r="CF20" s="57" t="s">
        <v>106</v>
      </c>
      <c r="CG20" s="57"/>
      <c r="CH20" s="57"/>
      <c r="CI20" s="57"/>
      <c r="CJ20" s="57"/>
      <c r="CK20" s="57"/>
      <c r="CL20" s="57"/>
      <c r="CM20" s="57"/>
      <c r="CN20" s="57"/>
      <c r="CO20" s="57"/>
      <c r="CP20" s="57"/>
      <c r="CQ20" s="57" t="s">
        <v>107</v>
      </c>
      <c r="CR20" s="58"/>
      <c r="CS20" s="58" t="s">
        <v>108</v>
      </c>
      <c r="CT20" s="72">
        <v>40310</v>
      </c>
    </row>
    <row r="21" spans="1:98" ht="12.75">
      <c r="A21" s="60">
        <v>11</v>
      </c>
      <c r="B21" s="59" t="s">
        <v>278</v>
      </c>
      <c r="C21" s="55">
        <v>23</v>
      </c>
      <c r="D21" s="55">
        <v>165</v>
      </c>
      <c r="E21" s="55">
        <v>64</v>
      </c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>
        <v>64</v>
      </c>
      <c r="V21" s="35">
        <v>64</v>
      </c>
      <c r="W21" s="35">
        <v>64</v>
      </c>
      <c r="X21" s="35">
        <v>62.6</v>
      </c>
      <c r="Y21" s="35">
        <v>62.6</v>
      </c>
      <c r="Z21" s="35">
        <v>62.6</v>
      </c>
      <c r="AA21" s="35">
        <f>X21+1</f>
        <v>63.6</v>
      </c>
      <c r="AB21" s="35">
        <v>63.6</v>
      </c>
      <c r="AC21" s="35">
        <v>64</v>
      </c>
      <c r="AD21" s="35">
        <f>64+1</f>
        <v>65</v>
      </c>
      <c r="AE21" s="35">
        <f>65+1</f>
        <v>66</v>
      </c>
      <c r="AF21" s="35"/>
      <c r="AG21" s="35"/>
      <c r="AH21" s="35"/>
      <c r="AI21" s="35"/>
      <c r="AJ21" s="35"/>
      <c r="AK21" s="35"/>
      <c r="AL21" s="35"/>
      <c r="AM21" s="35"/>
      <c r="AN21" s="35"/>
      <c r="AO21" s="55">
        <f aca="true" t="shared" si="8" ref="AO21:AV21">65+1</f>
        <v>66</v>
      </c>
      <c r="AP21" s="55">
        <f t="shared" si="8"/>
        <v>66</v>
      </c>
      <c r="AQ21" s="55">
        <f t="shared" si="8"/>
        <v>66</v>
      </c>
      <c r="AR21" s="55">
        <f t="shared" si="8"/>
        <v>66</v>
      </c>
      <c r="AS21" s="55">
        <f t="shared" si="8"/>
        <v>66</v>
      </c>
      <c r="AT21" s="55">
        <f t="shared" si="8"/>
        <v>66</v>
      </c>
      <c r="AU21" s="55">
        <f t="shared" si="8"/>
        <v>66</v>
      </c>
      <c r="AV21" s="55">
        <f t="shared" si="8"/>
        <v>66</v>
      </c>
      <c r="AW21" s="55">
        <v>66</v>
      </c>
      <c r="AX21" s="55">
        <v>66</v>
      </c>
      <c r="AY21" s="55">
        <v>66</v>
      </c>
      <c r="AZ21" s="55">
        <v>66</v>
      </c>
      <c r="BA21" s="55">
        <v>66</v>
      </c>
      <c r="BB21" s="55">
        <v>66</v>
      </c>
      <c r="BC21" s="55">
        <v>66</v>
      </c>
      <c r="BD21" s="55">
        <v>57</v>
      </c>
      <c r="BE21" s="69">
        <f t="shared" si="4"/>
        <v>7</v>
      </c>
      <c r="BF21" s="54">
        <f t="shared" si="5"/>
        <v>-2</v>
      </c>
      <c r="BG21" s="69">
        <f t="shared" si="6"/>
        <v>9</v>
      </c>
      <c r="BH21" s="70"/>
      <c r="BI21" s="70"/>
      <c r="BJ21" s="70"/>
      <c r="BK21" s="70"/>
      <c r="BL21" s="70"/>
      <c r="BM21" s="70"/>
      <c r="BN21" s="70"/>
      <c r="BO21" s="70"/>
      <c r="BP21" s="70"/>
      <c r="BQ21" s="70"/>
      <c r="BR21" s="70"/>
      <c r="BS21" s="70"/>
      <c r="BT21" s="70"/>
      <c r="BU21" s="70"/>
      <c r="BV21" s="70"/>
      <c r="BW21" s="70"/>
      <c r="BX21" s="70"/>
      <c r="BY21" s="70"/>
      <c r="BZ21" s="70"/>
      <c r="CA21" s="70"/>
      <c r="CB21" s="71">
        <f t="shared" si="7"/>
        <v>-0.2857142857142857</v>
      </c>
      <c r="CC21" s="57"/>
      <c r="CD21" s="56"/>
      <c r="CE21" s="57" t="s">
        <v>281</v>
      </c>
      <c r="CF21" s="57" t="s">
        <v>281</v>
      </c>
      <c r="CG21" s="57"/>
      <c r="CH21" s="57"/>
      <c r="CI21" s="57"/>
      <c r="CJ21" s="57"/>
      <c r="CK21" s="57"/>
      <c r="CL21" s="57"/>
      <c r="CM21" s="57"/>
      <c r="CN21" s="57"/>
      <c r="CO21" s="57"/>
      <c r="CP21" s="57"/>
      <c r="CQ21" s="57"/>
      <c r="CR21" s="58" t="s">
        <v>279</v>
      </c>
      <c r="CS21" s="58" t="s">
        <v>280</v>
      </c>
      <c r="CT21" s="72">
        <v>40371</v>
      </c>
    </row>
    <row r="22" spans="1:98" ht="12.75" hidden="1">
      <c r="A22" s="60">
        <v>12</v>
      </c>
      <c r="B22" s="59" t="s">
        <v>288</v>
      </c>
      <c r="C22" s="55">
        <v>22</v>
      </c>
      <c r="D22" s="55">
        <v>158</v>
      </c>
      <c r="E22" s="55">
        <v>54</v>
      </c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>
        <v>54</v>
      </c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5">
        <v>46</v>
      </c>
      <c r="BE22" s="69">
        <f t="shared" si="4"/>
        <v>8</v>
      </c>
      <c r="BF22" s="54">
        <f t="shared" si="5"/>
        <v>54</v>
      </c>
      <c r="BG22" s="69">
        <f t="shared" si="6"/>
        <v>-46</v>
      </c>
      <c r="BH22" s="70"/>
      <c r="BI22" s="70"/>
      <c r="BJ22" s="70"/>
      <c r="BK22" s="70"/>
      <c r="BL22" s="70"/>
      <c r="BM22" s="70"/>
      <c r="BN22" s="70"/>
      <c r="BO22" s="70"/>
      <c r="BP22" s="70"/>
      <c r="BQ22" s="70"/>
      <c r="BR22" s="70"/>
      <c r="BS22" s="70"/>
      <c r="BT22" s="70"/>
      <c r="BU22" s="70"/>
      <c r="BV22" s="70"/>
      <c r="BW22" s="70"/>
      <c r="BX22" s="70"/>
      <c r="BY22" s="70"/>
      <c r="BZ22" s="70"/>
      <c r="CA22" s="70"/>
      <c r="CB22" s="71">
        <f t="shared" si="7"/>
        <v>6.75</v>
      </c>
      <c r="CC22" s="57"/>
      <c r="CD22" s="56"/>
      <c r="CE22" s="57" t="s">
        <v>289</v>
      </c>
      <c r="CF22" s="57" t="s">
        <v>289</v>
      </c>
      <c r="CG22" s="57"/>
      <c r="CH22" s="57"/>
      <c r="CI22" s="57"/>
      <c r="CJ22" s="57"/>
      <c r="CK22" s="57"/>
      <c r="CL22" s="57"/>
      <c r="CM22" s="57"/>
      <c r="CN22" s="57"/>
      <c r="CO22" s="57"/>
      <c r="CP22" s="57"/>
      <c r="CQ22" s="57"/>
      <c r="CR22" s="58" t="s">
        <v>290</v>
      </c>
      <c r="CS22" s="58" t="s">
        <v>291</v>
      </c>
      <c r="CT22" s="72">
        <v>40380</v>
      </c>
    </row>
    <row r="23" spans="1:98" ht="12.75" hidden="1">
      <c r="A23" s="60"/>
      <c r="B23" s="59" t="s">
        <v>292</v>
      </c>
      <c r="C23" s="55"/>
      <c r="D23" s="55">
        <v>171</v>
      </c>
      <c r="E23" s="55">
        <v>71</v>
      </c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>
        <v>71</v>
      </c>
      <c r="W23" s="35">
        <v>70.5</v>
      </c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5"/>
      <c r="BC23" s="55"/>
      <c r="BD23" s="55">
        <v>63</v>
      </c>
      <c r="BE23" s="69">
        <f t="shared" si="4"/>
        <v>8</v>
      </c>
      <c r="BF23" s="54">
        <f t="shared" si="5"/>
        <v>71</v>
      </c>
      <c r="BG23" s="69">
        <f t="shared" si="6"/>
        <v>-63</v>
      </c>
      <c r="BH23" s="70"/>
      <c r="BI23" s="70"/>
      <c r="BJ23" s="70"/>
      <c r="BK23" s="70"/>
      <c r="BL23" s="70"/>
      <c r="BM23" s="70"/>
      <c r="BN23" s="70"/>
      <c r="BO23" s="70"/>
      <c r="BP23" s="70"/>
      <c r="BQ23" s="70"/>
      <c r="BR23" s="70"/>
      <c r="BS23" s="70"/>
      <c r="BT23" s="70"/>
      <c r="BU23" s="70"/>
      <c r="BV23" s="70"/>
      <c r="BW23" s="70"/>
      <c r="BX23" s="70"/>
      <c r="BY23" s="70"/>
      <c r="BZ23" s="70"/>
      <c r="CA23" s="70"/>
      <c r="CB23" s="71">
        <f t="shared" si="7"/>
        <v>8.875</v>
      </c>
      <c r="CC23" s="57"/>
      <c r="CD23" s="56"/>
      <c r="CE23" s="57" t="s">
        <v>293</v>
      </c>
      <c r="CF23" s="57" t="s">
        <v>293</v>
      </c>
      <c r="CG23" s="57"/>
      <c r="CH23" s="57"/>
      <c r="CI23" s="57"/>
      <c r="CJ23" s="57"/>
      <c r="CK23" s="57"/>
      <c r="CL23" s="57"/>
      <c r="CM23" s="57"/>
      <c r="CN23" s="57"/>
      <c r="CO23" s="57"/>
      <c r="CP23" s="57"/>
      <c r="CQ23" s="57"/>
      <c r="CR23" s="58"/>
      <c r="CS23" s="58"/>
      <c r="CT23" s="72"/>
    </row>
    <row r="24" spans="1:98" ht="12.75" hidden="1">
      <c r="A24" s="60"/>
      <c r="B24" s="59" t="s">
        <v>250</v>
      </c>
      <c r="C24" s="55">
        <v>24</v>
      </c>
      <c r="D24" s="55">
        <v>166</v>
      </c>
      <c r="E24" s="55">
        <v>79</v>
      </c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>
        <v>79</v>
      </c>
      <c r="R24" s="35">
        <v>78</v>
      </c>
      <c r="S24" s="35">
        <v>78</v>
      </c>
      <c r="T24" s="35">
        <v>75</v>
      </c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55"/>
      <c r="AP24" s="55"/>
      <c r="AQ24" s="55"/>
      <c r="AR24" s="55"/>
      <c r="AS24" s="55"/>
      <c r="AT24" s="55"/>
      <c r="AU24" s="55"/>
      <c r="AV24" s="55"/>
      <c r="AW24" s="55"/>
      <c r="AX24" s="55"/>
      <c r="AY24" s="55"/>
      <c r="AZ24" s="55"/>
      <c r="BA24" s="55"/>
      <c r="BB24" s="55"/>
      <c r="BC24" s="55"/>
      <c r="BD24" s="55">
        <v>68</v>
      </c>
      <c r="BE24" s="69">
        <f t="shared" si="4"/>
        <v>11</v>
      </c>
      <c r="BF24" s="54">
        <f t="shared" si="5"/>
        <v>79</v>
      </c>
      <c r="BG24" s="69">
        <f t="shared" si="6"/>
        <v>-68</v>
      </c>
      <c r="BH24" s="70"/>
      <c r="BI24" s="70"/>
      <c r="BJ24" s="70"/>
      <c r="BK24" s="70"/>
      <c r="BL24" s="70"/>
      <c r="BM24" s="70"/>
      <c r="BN24" s="70"/>
      <c r="BO24" s="70"/>
      <c r="BP24" s="70"/>
      <c r="BQ24" s="70"/>
      <c r="BR24" s="70"/>
      <c r="BS24" s="70"/>
      <c r="BT24" s="70"/>
      <c r="BU24" s="70"/>
      <c r="BV24" s="70"/>
      <c r="BW24" s="70"/>
      <c r="BX24" s="70"/>
      <c r="BY24" s="70"/>
      <c r="BZ24" s="70"/>
      <c r="CA24" s="70"/>
      <c r="CB24" s="71">
        <f t="shared" si="7"/>
        <v>7.181818181818182</v>
      </c>
      <c r="CC24" s="57"/>
      <c r="CD24" s="56"/>
      <c r="CE24" s="57" t="s">
        <v>255</v>
      </c>
      <c r="CF24" s="57" t="s">
        <v>272</v>
      </c>
      <c r="CG24" s="57"/>
      <c r="CH24" s="57"/>
      <c r="CI24" s="57"/>
      <c r="CJ24" s="57"/>
      <c r="CK24" s="57"/>
      <c r="CL24" s="57"/>
      <c r="CM24" s="57"/>
      <c r="CN24" s="57"/>
      <c r="CO24" s="57"/>
      <c r="CP24" s="57"/>
      <c r="CQ24" s="57" t="s">
        <v>256</v>
      </c>
      <c r="CR24" s="58" t="s">
        <v>251</v>
      </c>
      <c r="CS24" s="58" t="s">
        <v>252</v>
      </c>
      <c r="CT24" s="72">
        <v>40345</v>
      </c>
    </row>
    <row r="25" spans="1:98" ht="12.75" hidden="1">
      <c r="A25" s="60">
        <v>13</v>
      </c>
      <c r="B25" s="59" t="s">
        <v>109</v>
      </c>
      <c r="C25" s="55">
        <v>22</v>
      </c>
      <c r="D25" s="55">
        <v>174</v>
      </c>
      <c r="E25" s="55">
        <v>62</v>
      </c>
      <c r="F25" s="35">
        <v>62</v>
      </c>
      <c r="G25" s="35">
        <v>62</v>
      </c>
      <c r="H25" s="35">
        <v>62</v>
      </c>
      <c r="I25" s="35">
        <v>62</v>
      </c>
      <c r="J25" s="35">
        <v>62</v>
      </c>
      <c r="K25" s="35">
        <v>62</v>
      </c>
      <c r="L25" s="35">
        <v>62</v>
      </c>
      <c r="M25" s="35">
        <v>62</v>
      </c>
      <c r="N25" s="35">
        <v>62</v>
      </c>
      <c r="O25" s="35">
        <v>62</v>
      </c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55"/>
      <c r="BC25" s="55"/>
      <c r="BD25" s="55">
        <v>53</v>
      </c>
      <c r="BE25" s="69">
        <f t="shared" si="4"/>
        <v>9</v>
      </c>
      <c r="BF25" s="54">
        <f t="shared" si="5"/>
        <v>62</v>
      </c>
      <c r="BG25" s="69">
        <f t="shared" si="6"/>
        <v>-53</v>
      </c>
      <c r="BH25" s="70"/>
      <c r="BI25" s="70"/>
      <c r="BJ25" s="70"/>
      <c r="BK25" s="70"/>
      <c r="BL25" s="70"/>
      <c r="BM25" s="70"/>
      <c r="BN25" s="70"/>
      <c r="BO25" s="70"/>
      <c r="BP25" s="70"/>
      <c r="BQ25" s="70"/>
      <c r="BR25" s="70"/>
      <c r="BS25" s="70"/>
      <c r="BT25" s="70"/>
      <c r="BU25" s="70"/>
      <c r="BV25" s="70"/>
      <c r="BW25" s="70"/>
      <c r="BX25" s="70"/>
      <c r="BY25" s="70"/>
      <c r="BZ25" s="70"/>
      <c r="CA25" s="70"/>
      <c r="CB25" s="71">
        <f t="shared" si="7"/>
        <v>6.888888888888889</v>
      </c>
      <c r="CC25" s="57"/>
      <c r="CD25" s="56"/>
      <c r="CE25" s="57" t="s">
        <v>110</v>
      </c>
      <c r="CF25" s="57" t="s">
        <v>110</v>
      </c>
      <c r="CG25" s="57"/>
      <c r="CH25" s="57"/>
      <c r="CI25" s="57"/>
      <c r="CJ25" s="57"/>
      <c r="CK25" s="57"/>
      <c r="CL25" s="57"/>
      <c r="CM25" s="57"/>
      <c r="CN25" s="57"/>
      <c r="CO25" s="57"/>
      <c r="CP25" s="57"/>
      <c r="CQ25" s="57"/>
      <c r="CR25" s="58"/>
      <c r="CS25" s="58"/>
      <c r="CT25" s="72">
        <v>40307</v>
      </c>
    </row>
    <row r="26" spans="1:98" ht="12.75" hidden="1">
      <c r="A26" s="60">
        <v>14</v>
      </c>
      <c r="B26" s="59" t="s">
        <v>111</v>
      </c>
      <c r="C26" s="55">
        <v>27</v>
      </c>
      <c r="D26" s="55">
        <v>168</v>
      </c>
      <c r="E26" s="55">
        <v>65.1</v>
      </c>
      <c r="F26" s="35"/>
      <c r="G26" s="35"/>
      <c r="H26" s="35"/>
      <c r="I26" s="35"/>
      <c r="J26" s="35"/>
      <c r="K26" s="35"/>
      <c r="L26" s="35"/>
      <c r="M26" s="35"/>
      <c r="N26" s="35">
        <v>65</v>
      </c>
      <c r="O26" s="35">
        <v>65.1</v>
      </c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>
        <v>57</v>
      </c>
      <c r="BE26" s="69">
        <f t="shared" si="4"/>
        <v>8.099999999999994</v>
      </c>
      <c r="BF26" s="54">
        <f t="shared" si="5"/>
        <v>65.1</v>
      </c>
      <c r="BG26" s="69">
        <f t="shared" si="6"/>
        <v>-57</v>
      </c>
      <c r="BH26" s="70"/>
      <c r="BI26" s="70"/>
      <c r="BJ26" s="70"/>
      <c r="BK26" s="70"/>
      <c r="BL26" s="70"/>
      <c r="BM26" s="70"/>
      <c r="BN26" s="70"/>
      <c r="BO26" s="70"/>
      <c r="BP26" s="70"/>
      <c r="BQ26" s="70"/>
      <c r="BR26" s="70"/>
      <c r="BS26" s="70"/>
      <c r="BT26" s="70"/>
      <c r="BU26" s="70"/>
      <c r="BV26" s="70"/>
      <c r="BW26" s="70"/>
      <c r="BX26" s="70"/>
      <c r="BY26" s="70"/>
      <c r="BZ26" s="70"/>
      <c r="CA26" s="70"/>
      <c r="CB26" s="71">
        <f t="shared" si="7"/>
        <v>8.037037037037042</v>
      </c>
      <c r="CC26" s="57"/>
      <c r="CD26" s="56"/>
      <c r="CE26" s="57" t="s">
        <v>112</v>
      </c>
      <c r="CF26" s="57" t="s">
        <v>112</v>
      </c>
      <c r="CG26" s="57"/>
      <c r="CH26" s="57"/>
      <c r="CI26" s="57"/>
      <c r="CJ26" s="57"/>
      <c r="CK26" s="57"/>
      <c r="CL26" s="57"/>
      <c r="CM26" s="57"/>
      <c r="CN26" s="57"/>
      <c r="CO26" s="57"/>
      <c r="CP26" s="57"/>
      <c r="CQ26" s="57"/>
      <c r="CR26" s="58" t="s">
        <v>113</v>
      </c>
      <c r="CS26" s="58" t="s">
        <v>114</v>
      </c>
      <c r="CT26" s="72">
        <v>40330</v>
      </c>
    </row>
    <row r="27" spans="1:98" ht="12.75" hidden="1">
      <c r="A27" s="60"/>
      <c r="B27" s="59" t="s">
        <v>234</v>
      </c>
      <c r="C27" s="55">
        <v>29</v>
      </c>
      <c r="D27" s="55">
        <v>155</v>
      </c>
      <c r="E27" s="55">
        <v>52</v>
      </c>
      <c r="F27" s="35">
        <v>52</v>
      </c>
      <c r="G27" s="35">
        <v>53.5</v>
      </c>
      <c r="H27" s="35">
        <v>53.5</v>
      </c>
      <c r="I27" s="35">
        <v>53.5</v>
      </c>
      <c r="J27" s="35">
        <v>53.5</v>
      </c>
      <c r="K27" s="35">
        <v>53.5</v>
      </c>
      <c r="L27" s="35">
        <v>53.5</v>
      </c>
      <c r="M27" s="35">
        <v>53.5</v>
      </c>
      <c r="N27" s="35">
        <v>53.5</v>
      </c>
      <c r="O27" s="35">
        <v>53.5</v>
      </c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5"/>
      <c r="BA27" s="55"/>
      <c r="BB27" s="55"/>
      <c r="BC27" s="55"/>
      <c r="BD27" s="55">
        <v>46</v>
      </c>
      <c r="BE27" s="69">
        <f t="shared" si="4"/>
        <v>6</v>
      </c>
      <c r="BF27" s="54">
        <f t="shared" si="5"/>
        <v>52</v>
      </c>
      <c r="BG27" s="69">
        <f t="shared" si="6"/>
        <v>-46</v>
      </c>
      <c r="BH27" s="70"/>
      <c r="BI27" s="70"/>
      <c r="BJ27" s="70"/>
      <c r="BK27" s="70"/>
      <c r="BL27" s="70"/>
      <c r="BM27" s="70"/>
      <c r="BN27" s="70"/>
      <c r="BO27" s="70"/>
      <c r="BP27" s="70"/>
      <c r="BQ27" s="70"/>
      <c r="BR27" s="70"/>
      <c r="BS27" s="70"/>
      <c r="BT27" s="70"/>
      <c r="BU27" s="70"/>
      <c r="BV27" s="70"/>
      <c r="BW27" s="70"/>
      <c r="BX27" s="70"/>
      <c r="BY27" s="70"/>
      <c r="BZ27" s="70"/>
      <c r="CA27" s="70"/>
      <c r="CB27" s="71">
        <f t="shared" si="7"/>
        <v>8.666666666666666</v>
      </c>
      <c r="CC27" s="57">
        <f>E27</f>
        <v>52</v>
      </c>
      <c r="CD27" s="56"/>
      <c r="CE27" s="57" t="s">
        <v>235</v>
      </c>
      <c r="CF27" s="57"/>
      <c r="CG27" s="57"/>
      <c r="CH27" s="57"/>
      <c r="CI27" s="57"/>
      <c r="CJ27" s="57"/>
      <c r="CK27" s="57"/>
      <c r="CL27" s="57"/>
      <c r="CM27" s="57"/>
      <c r="CN27" s="57"/>
      <c r="CO27" s="57"/>
      <c r="CP27" s="57"/>
      <c r="CQ27" s="57"/>
      <c r="CR27" s="58" t="s">
        <v>236</v>
      </c>
      <c r="CS27" s="58" t="s">
        <v>237</v>
      </c>
      <c r="CT27" s="72" t="s">
        <v>53</v>
      </c>
    </row>
    <row r="28" spans="1:98" ht="12.75" hidden="1">
      <c r="A28" s="60"/>
      <c r="B28" s="59" t="s">
        <v>115</v>
      </c>
      <c r="C28" s="55"/>
      <c r="D28" s="55">
        <v>167</v>
      </c>
      <c r="E28" s="55">
        <v>56</v>
      </c>
      <c r="F28" s="35">
        <v>56</v>
      </c>
      <c r="G28" s="35">
        <v>56</v>
      </c>
      <c r="H28" s="35">
        <v>56</v>
      </c>
      <c r="I28" s="35">
        <v>56</v>
      </c>
      <c r="J28" s="35">
        <v>56</v>
      </c>
      <c r="K28" s="35">
        <v>56</v>
      </c>
      <c r="L28" s="35">
        <v>56</v>
      </c>
      <c r="M28" s="35">
        <v>56</v>
      </c>
      <c r="N28" s="35">
        <v>56</v>
      </c>
      <c r="O28" s="35">
        <v>56</v>
      </c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55"/>
      <c r="BC28" s="55"/>
      <c r="BD28" s="55">
        <v>48</v>
      </c>
      <c r="BE28" s="69">
        <f t="shared" si="4"/>
        <v>8</v>
      </c>
      <c r="BF28" s="54">
        <f t="shared" si="5"/>
        <v>56</v>
      </c>
      <c r="BG28" s="69">
        <f t="shared" si="6"/>
        <v>-48</v>
      </c>
      <c r="BH28" s="70"/>
      <c r="BI28" s="70"/>
      <c r="BJ28" s="70"/>
      <c r="BK28" s="70"/>
      <c r="BL28" s="70"/>
      <c r="BM28" s="70"/>
      <c r="BN28" s="70"/>
      <c r="BO28" s="70"/>
      <c r="BP28" s="70"/>
      <c r="BQ28" s="70"/>
      <c r="BR28" s="70"/>
      <c r="BS28" s="70"/>
      <c r="BT28" s="70"/>
      <c r="BU28" s="70"/>
      <c r="BV28" s="70"/>
      <c r="BW28" s="70"/>
      <c r="BX28" s="70"/>
      <c r="BY28" s="70"/>
      <c r="BZ28" s="70"/>
      <c r="CA28" s="70"/>
      <c r="CB28" s="71">
        <f t="shared" si="7"/>
        <v>7</v>
      </c>
      <c r="CC28" s="57"/>
      <c r="CD28" s="56"/>
      <c r="CE28" s="57" t="s">
        <v>116</v>
      </c>
      <c r="CF28" s="57" t="s">
        <v>116</v>
      </c>
      <c r="CG28" s="57"/>
      <c r="CH28" s="57"/>
      <c r="CI28" s="57"/>
      <c r="CJ28" s="57"/>
      <c r="CK28" s="57"/>
      <c r="CL28" s="57"/>
      <c r="CM28" s="57"/>
      <c r="CN28" s="57"/>
      <c r="CO28" s="57"/>
      <c r="CP28" s="57"/>
      <c r="CQ28" s="57"/>
      <c r="CR28" s="58"/>
      <c r="CS28" s="58" t="s">
        <v>117</v>
      </c>
      <c r="CT28" s="72">
        <v>40302</v>
      </c>
    </row>
    <row r="29" spans="1:98" ht="12.75" hidden="1">
      <c r="A29" s="60">
        <v>15</v>
      </c>
      <c r="B29" s="59" t="s">
        <v>118</v>
      </c>
      <c r="C29" s="55">
        <v>27</v>
      </c>
      <c r="D29" s="55">
        <v>162</v>
      </c>
      <c r="E29" s="55">
        <v>63</v>
      </c>
      <c r="F29" s="35"/>
      <c r="G29" s="35"/>
      <c r="H29" s="35"/>
      <c r="I29" s="35"/>
      <c r="J29" s="35"/>
      <c r="K29" s="35"/>
      <c r="L29" s="35"/>
      <c r="M29" s="35"/>
      <c r="N29" s="35">
        <v>63</v>
      </c>
      <c r="O29" s="35">
        <v>63</v>
      </c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55"/>
      <c r="BB29" s="55"/>
      <c r="BC29" s="55"/>
      <c r="BD29" s="55">
        <v>55</v>
      </c>
      <c r="BE29" s="69">
        <f t="shared" si="4"/>
        <v>8</v>
      </c>
      <c r="BF29" s="54">
        <f t="shared" si="5"/>
        <v>63</v>
      </c>
      <c r="BG29" s="69">
        <f t="shared" si="6"/>
        <v>-55</v>
      </c>
      <c r="BH29" s="70"/>
      <c r="BI29" s="70"/>
      <c r="BJ29" s="70"/>
      <c r="BK29" s="70"/>
      <c r="BL29" s="70"/>
      <c r="BM29" s="70"/>
      <c r="BN29" s="70"/>
      <c r="BO29" s="70"/>
      <c r="BP29" s="70"/>
      <c r="BQ29" s="70"/>
      <c r="BR29" s="70"/>
      <c r="BS29" s="70"/>
      <c r="BT29" s="70"/>
      <c r="BU29" s="70"/>
      <c r="BV29" s="70"/>
      <c r="BW29" s="70"/>
      <c r="BX29" s="70"/>
      <c r="BY29" s="70"/>
      <c r="BZ29" s="70"/>
      <c r="CA29" s="70"/>
      <c r="CB29" s="71">
        <f t="shared" si="7"/>
        <v>7.875</v>
      </c>
      <c r="CC29" s="57"/>
      <c r="CD29" s="56"/>
      <c r="CE29" s="57" t="s">
        <v>119</v>
      </c>
      <c r="CF29" s="57" t="s">
        <v>119</v>
      </c>
      <c r="CG29" s="57"/>
      <c r="CH29" s="57"/>
      <c r="CI29" s="57"/>
      <c r="CJ29" s="57"/>
      <c r="CK29" s="57"/>
      <c r="CL29" s="57"/>
      <c r="CM29" s="57"/>
      <c r="CN29" s="57"/>
      <c r="CO29" s="57"/>
      <c r="CP29" s="57"/>
      <c r="CQ29" s="57"/>
      <c r="CR29" s="58" t="s">
        <v>120</v>
      </c>
      <c r="CS29" s="58" t="s">
        <v>121</v>
      </c>
      <c r="CT29" s="72">
        <v>40318</v>
      </c>
    </row>
    <row r="30" spans="1:98" ht="12.75" hidden="1">
      <c r="A30" s="60">
        <v>16</v>
      </c>
      <c r="B30" s="59" t="s">
        <v>224</v>
      </c>
      <c r="C30" s="55">
        <v>21</v>
      </c>
      <c r="D30" s="55">
        <v>182</v>
      </c>
      <c r="E30" s="55">
        <v>66</v>
      </c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>
        <v>66</v>
      </c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55"/>
      <c r="AZ30" s="55"/>
      <c r="BA30" s="55"/>
      <c r="BB30" s="55"/>
      <c r="BC30" s="55"/>
      <c r="BD30" s="55">
        <v>58</v>
      </c>
      <c r="BE30" s="69">
        <f t="shared" si="4"/>
        <v>8</v>
      </c>
      <c r="BF30" s="54">
        <f t="shared" si="5"/>
        <v>66</v>
      </c>
      <c r="BG30" s="69">
        <f t="shared" si="6"/>
        <v>-58</v>
      </c>
      <c r="BH30" s="70"/>
      <c r="BI30" s="70"/>
      <c r="BJ30" s="70"/>
      <c r="BK30" s="70"/>
      <c r="BL30" s="70"/>
      <c r="BM30" s="70"/>
      <c r="BN30" s="70"/>
      <c r="BO30" s="70"/>
      <c r="BP30" s="70"/>
      <c r="BQ30" s="70"/>
      <c r="BR30" s="70"/>
      <c r="BS30" s="70"/>
      <c r="BT30" s="70"/>
      <c r="BU30" s="70"/>
      <c r="BV30" s="70"/>
      <c r="BW30" s="70"/>
      <c r="BX30" s="70"/>
      <c r="BY30" s="70"/>
      <c r="BZ30" s="70"/>
      <c r="CA30" s="70"/>
      <c r="CB30" s="71">
        <f t="shared" si="7"/>
        <v>8.25</v>
      </c>
      <c r="CC30" s="57"/>
      <c r="CD30" s="56"/>
      <c r="CE30" s="57" t="s">
        <v>225</v>
      </c>
      <c r="CF30" s="57"/>
      <c r="CG30" s="57"/>
      <c r="CH30" s="57"/>
      <c r="CI30" s="57"/>
      <c r="CJ30" s="57"/>
      <c r="CK30" s="57"/>
      <c r="CL30" s="57"/>
      <c r="CM30" s="57"/>
      <c r="CN30" s="57"/>
      <c r="CO30" s="57"/>
      <c r="CP30" s="57"/>
      <c r="CQ30" s="57"/>
      <c r="CR30" s="58"/>
      <c r="CS30" s="58"/>
      <c r="CT30" s="72"/>
    </row>
    <row r="31" spans="1:98" ht="12.75" hidden="1">
      <c r="A31" s="60"/>
      <c r="B31" s="59" t="s">
        <v>122</v>
      </c>
      <c r="C31" s="55"/>
      <c r="D31" s="55"/>
      <c r="E31" s="55">
        <v>67.7</v>
      </c>
      <c r="F31" s="35">
        <v>67.7</v>
      </c>
      <c r="G31" s="35">
        <v>67.7</v>
      </c>
      <c r="H31" s="35">
        <v>67.7</v>
      </c>
      <c r="I31" s="35">
        <v>67.7</v>
      </c>
      <c r="J31" s="35">
        <v>67.7</v>
      </c>
      <c r="K31" s="35">
        <v>67.7</v>
      </c>
      <c r="L31" s="35">
        <v>67.7</v>
      </c>
      <c r="M31" s="35">
        <v>67.7</v>
      </c>
      <c r="N31" s="35">
        <v>67.7</v>
      </c>
      <c r="O31" s="35">
        <v>67.7</v>
      </c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55"/>
      <c r="AP31" s="55"/>
      <c r="AQ31" s="55"/>
      <c r="AR31" s="55"/>
      <c r="AS31" s="55"/>
      <c r="AT31" s="55"/>
      <c r="AU31" s="55"/>
      <c r="AV31" s="55"/>
      <c r="AW31" s="55"/>
      <c r="AX31" s="55"/>
      <c r="AY31" s="55"/>
      <c r="AZ31" s="55"/>
      <c r="BA31" s="55"/>
      <c r="BB31" s="55"/>
      <c r="BC31" s="55"/>
      <c r="BD31" s="55">
        <v>60</v>
      </c>
      <c r="BE31" s="69">
        <f t="shared" si="4"/>
        <v>7.700000000000003</v>
      </c>
      <c r="BF31" s="54">
        <f t="shared" si="5"/>
        <v>67.7</v>
      </c>
      <c r="BG31" s="69">
        <f t="shared" si="6"/>
        <v>-60</v>
      </c>
      <c r="BH31" s="70"/>
      <c r="BI31" s="70"/>
      <c r="BJ31" s="70"/>
      <c r="BK31" s="70"/>
      <c r="BL31" s="70"/>
      <c r="BM31" s="70"/>
      <c r="BN31" s="70"/>
      <c r="BO31" s="70"/>
      <c r="BP31" s="70"/>
      <c r="BQ31" s="70"/>
      <c r="BR31" s="70"/>
      <c r="BS31" s="70"/>
      <c r="BT31" s="70"/>
      <c r="BU31" s="70"/>
      <c r="BV31" s="70"/>
      <c r="BW31" s="70"/>
      <c r="BX31" s="70"/>
      <c r="BY31" s="70"/>
      <c r="BZ31" s="70"/>
      <c r="CA31" s="70"/>
      <c r="CB31" s="71">
        <f t="shared" si="7"/>
        <v>8.792207792207789</v>
      </c>
      <c r="CC31" s="57"/>
      <c r="CD31" s="56"/>
      <c r="CE31" s="57" t="s">
        <v>123</v>
      </c>
      <c r="CF31" s="57" t="s">
        <v>123</v>
      </c>
      <c r="CG31" s="57"/>
      <c r="CH31" s="57"/>
      <c r="CI31" s="57"/>
      <c r="CJ31" s="57"/>
      <c r="CK31" s="57"/>
      <c r="CL31" s="57"/>
      <c r="CM31" s="57"/>
      <c r="CN31" s="57"/>
      <c r="CO31" s="57"/>
      <c r="CP31" s="57"/>
      <c r="CQ31" s="57"/>
      <c r="CR31" s="58"/>
      <c r="CS31" s="58" t="s">
        <v>124</v>
      </c>
      <c r="CT31" s="72" t="s">
        <v>53</v>
      </c>
    </row>
    <row r="32" spans="1:98" ht="12.75">
      <c r="A32" s="60">
        <v>12</v>
      </c>
      <c r="B32" s="59" t="s">
        <v>226</v>
      </c>
      <c r="C32" s="55">
        <v>36</v>
      </c>
      <c r="D32" s="55">
        <v>163</v>
      </c>
      <c r="E32" s="55">
        <v>65</v>
      </c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>
        <v>65</v>
      </c>
      <c r="R32" s="35">
        <v>63</v>
      </c>
      <c r="S32" s="35">
        <v>63</v>
      </c>
      <c r="T32" s="35">
        <v>63</v>
      </c>
      <c r="U32" s="35">
        <v>61.5</v>
      </c>
      <c r="V32" s="35">
        <v>62.5</v>
      </c>
      <c r="W32" s="35">
        <v>62.5</v>
      </c>
      <c r="X32" s="35">
        <v>62.5</v>
      </c>
      <c r="Y32" s="35">
        <v>62.5</v>
      </c>
      <c r="Z32" s="35">
        <v>62.5</v>
      </c>
      <c r="AA32" s="35">
        <f>V32+1</f>
        <v>63.5</v>
      </c>
      <c r="AB32" s="35">
        <v>63.5</v>
      </c>
      <c r="AC32" s="35">
        <v>64.5</v>
      </c>
      <c r="AD32" s="35">
        <f>AC32+1</f>
        <v>65.5</v>
      </c>
      <c r="AE32" s="35">
        <f>AD32+1</f>
        <v>66.5</v>
      </c>
      <c r="AF32" s="35"/>
      <c r="AG32" s="35"/>
      <c r="AH32" s="35"/>
      <c r="AI32" s="35"/>
      <c r="AJ32" s="35"/>
      <c r="AK32" s="35"/>
      <c r="AL32" s="35"/>
      <c r="AM32" s="35"/>
      <c r="AN32" s="35"/>
      <c r="AO32" s="55">
        <v>66.5</v>
      </c>
      <c r="AP32" s="55">
        <v>66.5</v>
      </c>
      <c r="AQ32" s="55">
        <v>66.5</v>
      </c>
      <c r="AR32" s="55">
        <v>66.5</v>
      </c>
      <c r="AS32" s="55">
        <v>66.5</v>
      </c>
      <c r="AT32" s="55">
        <v>66.5</v>
      </c>
      <c r="AU32" s="55">
        <v>66.5</v>
      </c>
      <c r="AV32" s="55">
        <v>66.5</v>
      </c>
      <c r="AW32" s="55">
        <v>66.5</v>
      </c>
      <c r="AX32" s="55">
        <v>66.5</v>
      </c>
      <c r="AY32" s="55">
        <v>66.5</v>
      </c>
      <c r="AZ32" s="55">
        <v>66.5</v>
      </c>
      <c r="BA32" s="55">
        <v>66.5</v>
      </c>
      <c r="BB32" s="55">
        <v>66.5</v>
      </c>
      <c r="BC32" s="55">
        <v>66.5</v>
      </c>
      <c r="BD32" s="55">
        <v>58</v>
      </c>
      <c r="BE32" s="69">
        <f t="shared" si="4"/>
        <v>7</v>
      </c>
      <c r="BF32" s="54">
        <f t="shared" si="5"/>
        <v>-1.5</v>
      </c>
      <c r="BG32" s="69">
        <f t="shared" si="6"/>
        <v>8.5</v>
      </c>
      <c r="BH32" s="70"/>
      <c r="BI32" s="70"/>
      <c r="BJ32" s="70"/>
      <c r="BK32" s="70"/>
      <c r="BL32" s="70"/>
      <c r="BM32" s="70"/>
      <c r="BN32" s="70"/>
      <c r="BO32" s="70"/>
      <c r="BP32" s="70"/>
      <c r="BQ32" s="70"/>
      <c r="BR32" s="70"/>
      <c r="BS32" s="70"/>
      <c r="BT32" s="70"/>
      <c r="BU32" s="70"/>
      <c r="BV32" s="70"/>
      <c r="BW32" s="70"/>
      <c r="BX32" s="70"/>
      <c r="BY32" s="70"/>
      <c r="BZ32" s="70"/>
      <c r="CA32" s="70"/>
      <c r="CB32" s="71">
        <f t="shared" si="7"/>
        <v>-0.21428571428571427</v>
      </c>
      <c r="CC32" s="57"/>
      <c r="CD32" s="56"/>
      <c r="CE32" s="57" t="s">
        <v>286</v>
      </c>
      <c r="CF32" s="57" t="s">
        <v>283</v>
      </c>
      <c r="CG32" s="57"/>
      <c r="CH32" s="57"/>
      <c r="CI32" s="57"/>
      <c r="CJ32" s="57"/>
      <c r="CK32" s="57"/>
      <c r="CL32" s="57"/>
      <c r="CM32" s="57"/>
      <c r="CN32" s="57"/>
      <c r="CO32" s="57"/>
      <c r="CP32" s="57"/>
      <c r="CQ32" s="57"/>
      <c r="CR32" s="58" t="s">
        <v>268</v>
      </c>
      <c r="CS32" s="58"/>
      <c r="CT32" s="72"/>
    </row>
    <row r="33" spans="1:98" ht="12.75">
      <c r="A33" s="60">
        <v>13</v>
      </c>
      <c r="B33" s="59" t="s">
        <v>270</v>
      </c>
      <c r="C33" s="55">
        <v>27</v>
      </c>
      <c r="D33" s="55">
        <v>160</v>
      </c>
      <c r="E33" s="55">
        <v>55</v>
      </c>
      <c r="F33" s="35"/>
      <c r="G33" s="35"/>
      <c r="H33" s="35"/>
      <c r="I33" s="35"/>
      <c r="J33" s="35"/>
      <c r="K33" s="35"/>
      <c r="L33" s="35"/>
      <c r="M33" s="35"/>
      <c r="N33" s="35">
        <v>55</v>
      </c>
      <c r="O33" s="35">
        <v>55</v>
      </c>
      <c r="P33" s="35">
        <v>55</v>
      </c>
      <c r="Q33" s="35"/>
      <c r="R33" s="35"/>
      <c r="S33" s="35">
        <v>54.3</v>
      </c>
      <c r="T33" s="35">
        <v>53.7</v>
      </c>
      <c r="U33" s="35">
        <v>53.7</v>
      </c>
      <c r="V33" s="35">
        <v>54</v>
      </c>
      <c r="W33" s="35">
        <v>54</v>
      </c>
      <c r="X33" s="35">
        <v>54</v>
      </c>
      <c r="Y33" s="35">
        <v>54</v>
      </c>
      <c r="Z33" s="35">
        <v>54</v>
      </c>
      <c r="AA33" s="35">
        <f>W33+1</f>
        <v>55</v>
      </c>
      <c r="AB33" s="35">
        <v>55</v>
      </c>
      <c r="AC33" s="35">
        <v>56</v>
      </c>
      <c r="AD33" s="35">
        <f>AC33+1</f>
        <v>57</v>
      </c>
      <c r="AE33" s="35">
        <f>AD33+1</f>
        <v>58</v>
      </c>
      <c r="AF33" s="35"/>
      <c r="AG33" s="35"/>
      <c r="AH33" s="35"/>
      <c r="AI33" s="35"/>
      <c r="AJ33" s="35"/>
      <c r="AK33" s="35"/>
      <c r="AL33" s="35"/>
      <c r="AM33" s="35"/>
      <c r="AN33" s="35"/>
      <c r="AO33" s="55">
        <v>58</v>
      </c>
      <c r="AP33" s="55">
        <v>58</v>
      </c>
      <c r="AQ33" s="55">
        <v>58</v>
      </c>
      <c r="AR33" s="55">
        <v>58</v>
      </c>
      <c r="AS33" s="55">
        <v>58</v>
      </c>
      <c r="AT33" s="55">
        <v>58</v>
      </c>
      <c r="AU33" s="55">
        <v>58</v>
      </c>
      <c r="AV33" s="55">
        <v>58</v>
      </c>
      <c r="AW33" s="55">
        <v>58</v>
      </c>
      <c r="AX33" s="55">
        <v>58</v>
      </c>
      <c r="AY33" s="55">
        <v>58</v>
      </c>
      <c r="AZ33" s="55">
        <v>58</v>
      </c>
      <c r="BA33" s="55">
        <v>58</v>
      </c>
      <c r="BB33" s="55">
        <v>58</v>
      </c>
      <c r="BC33" s="55">
        <v>58</v>
      </c>
      <c r="BD33" s="55">
        <v>50</v>
      </c>
      <c r="BE33" s="69">
        <f t="shared" si="4"/>
        <v>5</v>
      </c>
      <c r="BF33" s="54">
        <f t="shared" si="5"/>
        <v>-3</v>
      </c>
      <c r="BG33" s="69">
        <f t="shared" si="6"/>
        <v>8</v>
      </c>
      <c r="BH33" s="70"/>
      <c r="BI33" s="70"/>
      <c r="BJ33" s="70"/>
      <c r="BK33" s="70"/>
      <c r="BL33" s="70"/>
      <c r="BM33" s="70"/>
      <c r="BN33" s="70"/>
      <c r="BO33" s="70"/>
      <c r="BP33" s="70"/>
      <c r="BQ33" s="70"/>
      <c r="BR33" s="70"/>
      <c r="BS33" s="70"/>
      <c r="BT33" s="70"/>
      <c r="BU33" s="70"/>
      <c r="BV33" s="70"/>
      <c r="BW33" s="70"/>
      <c r="BX33" s="70"/>
      <c r="BY33" s="70"/>
      <c r="BZ33" s="70"/>
      <c r="CA33" s="70"/>
      <c r="CB33" s="71">
        <f t="shared" si="7"/>
        <v>-0.6</v>
      </c>
      <c r="CC33" s="57"/>
      <c r="CD33" s="56"/>
      <c r="CE33" s="57" t="s">
        <v>154</v>
      </c>
      <c r="CF33" s="57" t="s">
        <v>294</v>
      </c>
      <c r="CG33" s="57"/>
      <c r="CH33" s="57"/>
      <c r="CI33" s="57"/>
      <c r="CJ33" s="57"/>
      <c r="CK33" s="57"/>
      <c r="CL33" s="57"/>
      <c r="CM33" s="57"/>
      <c r="CN33" s="57"/>
      <c r="CO33" s="57"/>
      <c r="CP33" s="57"/>
      <c r="CQ33" s="57"/>
      <c r="CR33" s="58" t="s">
        <v>202</v>
      </c>
      <c r="CS33" s="58" t="s">
        <v>203</v>
      </c>
      <c r="CT33" s="72">
        <v>40319</v>
      </c>
    </row>
    <row r="34" spans="1:98" ht="12.75">
      <c r="A34" s="60">
        <v>14</v>
      </c>
      <c r="B34" s="59" t="s">
        <v>132</v>
      </c>
      <c r="C34" s="55">
        <v>23</v>
      </c>
      <c r="D34" s="55">
        <v>175</v>
      </c>
      <c r="E34" s="55">
        <v>68</v>
      </c>
      <c r="F34" s="35">
        <v>63</v>
      </c>
      <c r="G34" s="35">
        <v>62.8</v>
      </c>
      <c r="H34" s="35">
        <v>62.5</v>
      </c>
      <c r="I34" s="35">
        <v>62.5</v>
      </c>
      <c r="J34" s="35">
        <v>61</v>
      </c>
      <c r="K34" s="35">
        <v>62.2</v>
      </c>
      <c r="L34" s="35">
        <v>62.2</v>
      </c>
      <c r="M34" s="35">
        <v>61</v>
      </c>
      <c r="N34" s="35">
        <v>61</v>
      </c>
      <c r="O34" s="35">
        <v>59.2</v>
      </c>
      <c r="P34" s="35">
        <v>58.2</v>
      </c>
      <c r="Q34" s="35">
        <v>59.7</v>
      </c>
      <c r="R34" s="35">
        <v>57</v>
      </c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>
        <v>68</v>
      </c>
      <c r="AG34" s="35"/>
      <c r="AH34" s="35"/>
      <c r="AI34" s="35"/>
      <c r="AJ34" s="35"/>
      <c r="AK34" s="35"/>
      <c r="AL34" s="35"/>
      <c r="AM34" s="35"/>
      <c r="AN34" s="35"/>
      <c r="AO34" s="55">
        <v>68</v>
      </c>
      <c r="AP34" s="55">
        <v>68</v>
      </c>
      <c r="AQ34" s="55">
        <v>68</v>
      </c>
      <c r="AR34" s="55">
        <v>68</v>
      </c>
      <c r="AS34" s="55">
        <v>68</v>
      </c>
      <c r="AT34" s="55">
        <v>68</v>
      </c>
      <c r="AU34" s="55">
        <v>68</v>
      </c>
      <c r="AV34" s="55">
        <v>68</v>
      </c>
      <c r="AW34" s="55">
        <v>68</v>
      </c>
      <c r="AX34" s="55">
        <v>68</v>
      </c>
      <c r="AY34" s="55">
        <v>68</v>
      </c>
      <c r="AZ34" s="55">
        <v>68</v>
      </c>
      <c r="BA34" s="55">
        <v>68</v>
      </c>
      <c r="BB34" s="55">
        <v>68</v>
      </c>
      <c r="BC34" s="55">
        <v>68</v>
      </c>
      <c r="BD34" s="55">
        <v>60</v>
      </c>
      <c r="BE34" s="69">
        <f t="shared" si="4"/>
        <v>8</v>
      </c>
      <c r="BF34" s="54">
        <f t="shared" si="5"/>
        <v>0</v>
      </c>
      <c r="BG34" s="69">
        <f t="shared" si="6"/>
        <v>8</v>
      </c>
      <c r="BH34" s="70"/>
      <c r="BI34" s="70"/>
      <c r="BJ34" s="70"/>
      <c r="BK34" s="70"/>
      <c r="BL34" s="70"/>
      <c r="BM34" s="70"/>
      <c r="BN34" s="70"/>
      <c r="BO34" s="70"/>
      <c r="BP34" s="70"/>
      <c r="BQ34" s="70"/>
      <c r="BR34" s="70"/>
      <c r="BS34" s="70"/>
      <c r="BT34" s="70"/>
      <c r="BU34" s="70"/>
      <c r="BV34" s="70"/>
      <c r="BW34" s="70"/>
      <c r="BX34" s="70"/>
      <c r="BY34" s="70"/>
      <c r="BZ34" s="70"/>
      <c r="CA34" s="70"/>
      <c r="CB34" s="71">
        <f t="shared" si="7"/>
        <v>0</v>
      </c>
      <c r="CC34" s="57">
        <f>E34</f>
        <v>68</v>
      </c>
      <c r="CD34" s="56"/>
      <c r="CE34" s="57" t="s">
        <v>133</v>
      </c>
      <c r="CF34" s="57"/>
      <c r="CG34" s="57"/>
      <c r="CH34" s="57"/>
      <c r="CI34" s="57"/>
      <c r="CJ34" s="57"/>
      <c r="CK34" s="57"/>
      <c r="CL34" s="57"/>
      <c r="CM34" s="57"/>
      <c r="CN34" s="57"/>
      <c r="CO34" s="57"/>
      <c r="CP34" s="57"/>
      <c r="CQ34" s="57"/>
      <c r="CR34" s="58"/>
      <c r="CS34" s="58"/>
      <c r="CT34" s="72" t="s">
        <v>53</v>
      </c>
    </row>
    <row r="35" spans="1:98" ht="12.75">
      <c r="A35" s="60">
        <v>16</v>
      </c>
      <c r="B35" s="59" t="s">
        <v>125</v>
      </c>
      <c r="C35" s="55">
        <v>23</v>
      </c>
      <c r="D35" s="55">
        <v>164</v>
      </c>
      <c r="E35" s="55">
        <v>57</v>
      </c>
      <c r="F35" s="35"/>
      <c r="G35" s="35"/>
      <c r="H35" s="35"/>
      <c r="I35" s="35"/>
      <c r="J35" s="35"/>
      <c r="K35" s="35"/>
      <c r="L35" s="35"/>
      <c r="M35" s="35">
        <v>57</v>
      </c>
      <c r="N35" s="35">
        <v>57</v>
      </c>
      <c r="O35" s="35">
        <v>57</v>
      </c>
      <c r="P35" s="35">
        <v>56</v>
      </c>
      <c r="Q35" s="35">
        <v>55</v>
      </c>
      <c r="R35" s="35">
        <v>54</v>
      </c>
      <c r="S35" s="35">
        <v>55</v>
      </c>
      <c r="T35" s="35">
        <v>55</v>
      </c>
      <c r="U35" s="35">
        <v>55</v>
      </c>
      <c r="V35" s="35">
        <v>55</v>
      </c>
      <c r="W35" s="35">
        <v>55</v>
      </c>
      <c r="X35" s="35">
        <v>53</v>
      </c>
      <c r="Y35" s="35">
        <v>53</v>
      </c>
      <c r="Z35" s="35">
        <v>53</v>
      </c>
      <c r="AA35" s="35">
        <f>X35+1</f>
        <v>54</v>
      </c>
      <c r="AB35" s="35">
        <v>54</v>
      </c>
      <c r="AC35" s="35">
        <v>55</v>
      </c>
      <c r="AD35" s="35">
        <f>AC35+1</f>
        <v>56</v>
      </c>
      <c r="AE35" s="35">
        <f>AD35+1</f>
        <v>57</v>
      </c>
      <c r="AF35" s="35"/>
      <c r="AG35" s="35"/>
      <c r="AH35" s="35"/>
      <c r="AI35" s="35"/>
      <c r="AJ35" s="35"/>
      <c r="AK35" s="35"/>
      <c r="AL35" s="35"/>
      <c r="AM35" s="35"/>
      <c r="AN35" s="35"/>
      <c r="AO35" s="55">
        <v>57</v>
      </c>
      <c r="AP35" s="55">
        <v>57</v>
      </c>
      <c r="AQ35" s="55">
        <v>57</v>
      </c>
      <c r="AR35" s="55">
        <v>57</v>
      </c>
      <c r="AS35" s="55">
        <v>57</v>
      </c>
      <c r="AT35" s="55">
        <v>57</v>
      </c>
      <c r="AU35" s="55">
        <v>57</v>
      </c>
      <c r="AV35" s="55">
        <v>57</v>
      </c>
      <c r="AW35" s="55">
        <v>57</v>
      </c>
      <c r="AX35" s="55">
        <v>57</v>
      </c>
      <c r="AY35" s="55">
        <v>57</v>
      </c>
      <c r="AZ35" s="55">
        <v>57</v>
      </c>
      <c r="BA35" s="55">
        <v>57</v>
      </c>
      <c r="BB35" s="55">
        <v>57</v>
      </c>
      <c r="BC35" s="55">
        <v>57</v>
      </c>
      <c r="BD35" s="55">
        <v>50</v>
      </c>
      <c r="BE35" s="69">
        <f t="shared" si="4"/>
        <v>7</v>
      </c>
      <c r="BF35" s="54">
        <f t="shared" si="5"/>
        <v>0</v>
      </c>
      <c r="BG35" s="69">
        <f t="shared" si="6"/>
        <v>7</v>
      </c>
      <c r="BH35" s="70"/>
      <c r="BI35" s="70"/>
      <c r="BJ35" s="70"/>
      <c r="BK35" s="70"/>
      <c r="BL35" s="70"/>
      <c r="BM35" s="70"/>
      <c r="BN35" s="70"/>
      <c r="BO35" s="70"/>
      <c r="BP35" s="70"/>
      <c r="BQ35" s="70"/>
      <c r="BR35" s="70"/>
      <c r="BS35" s="70"/>
      <c r="BT35" s="70"/>
      <c r="BU35" s="70"/>
      <c r="BV35" s="70"/>
      <c r="BW35" s="70"/>
      <c r="BX35" s="70"/>
      <c r="BY35" s="70"/>
      <c r="BZ35" s="70"/>
      <c r="CA35" s="70"/>
      <c r="CB35" s="71">
        <f t="shared" si="7"/>
        <v>0</v>
      </c>
      <c r="CC35" s="57"/>
      <c r="CD35" s="56"/>
      <c r="CE35" s="57" t="s">
        <v>126</v>
      </c>
      <c r="CF35" s="57" t="s">
        <v>300</v>
      </c>
      <c r="CG35" s="57"/>
      <c r="CH35" s="57"/>
      <c r="CI35" s="57"/>
      <c r="CJ35" s="57"/>
      <c r="CK35" s="57"/>
      <c r="CL35" s="57"/>
      <c r="CM35" s="57"/>
      <c r="CN35" s="57"/>
      <c r="CO35" s="57"/>
      <c r="CP35" s="57"/>
      <c r="CQ35" s="57"/>
      <c r="CR35" s="58" t="s">
        <v>127</v>
      </c>
      <c r="CS35" s="58" t="s">
        <v>128</v>
      </c>
      <c r="CT35" s="72">
        <v>40311</v>
      </c>
    </row>
    <row r="36" spans="1:98" ht="12.75">
      <c r="A36" s="60"/>
      <c r="B36" s="59" t="s">
        <v>401</v>
      </c>
      <c r="C36" s="55">
        <v>38</v>
      </c>
      <c r="D36" s="55">
        <v>168</v>
      </c>
      <c r="E36" s="55">
        <v>68</v>
      </c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55">
        <v>68</v>
      </c>
      <c r="AP36" s="55">
        <v>68</v>
      </c>
      <c r="AQ36" s="55">
        <v>68</v>
      </c>
      <c r="AR36" s="55">
        <v>68</v>
      </c>
      <c r="AS36" s="74">
        <v>68</v>
      </c>
      <c r="AT36" s="74">
        <v>67.1</v>
      </c>
      <c r="AU36" s="74">
        <v>66.7</v>
      </c>
      <c r="AV36" s="55">
        <v>66.7</v>
      </c>
      <c r="AW36" s="55">
        <v>66.7</v>
      </c>
      <c r="AX36" s="55">
        <v>66.7</v>
      </c>
      <c r="AY36" s="55">
        <v>66.7</v>
      </c>
      <c r="AZ36" s="74">
        <v>65.2</v>
      </c>
      <c r="BA36" s="55">
        <v>65.2</v>
      </c>
      <c r="BB36" s="55">
        <v>65.2</v>
      </c>
      <c r="BC36" s="74">
        <v>65.2</v>
      </c>
      <c r="BD36" s="55">
        <v>58</v>
      </c>
      <c r="BE36" s="69">
        <f t="shared" si="4"/>
        <v>10</v>
      </c>
      <c r="BF36" s="54">
        <f t="shared" si="5"/>
        <v>2.799999999999997</v>
      </c>
      <c r="BG36" s="69">
        <f aca="true" t="shared" si="9" ref="BG36:BG41">BE36-BF36</f>
        <v>7.200000000000003</v>
      </c>
      <c r="BH36" s="70"/>
      <c r="BI36" s="70"/>
      <c r="BJ36" s="70"/>
      <c r="BK36" s="70"/>
      <c r="BL36" s="70"/>
      <c r="BM36" s="70"/>
      <c r="BN36" s="70"/>
      <c r="BO36" s="70"/>
      <c r="BP36" s="70"/>
      <c r="BQ36" s="70"/>
      <c r="BR36" s="70"/>
      <c r="BS36" s="70"/>
      <c r="BT36" s="70"/>
      <c r="BU36" s="70"/>
      <c r="BV36" s="70"/>
      <c r="BW36" s="70"/>
      <c r="BX36" s="70"/>
      <c r="BY36" s="70"/>
      <c r="BZ36" s="70"/>
      <c r="CA36" s="70"/>
      <c r="CB36" s="71"/>
      <c r="CC36" s="57"/>
      <c r="CD36" s="56"/>
      <c r="CE36" s="57" t="s">
        <v>402</v>
      </c>
      <c r="CF36" s="57" t="s">
        <v>431</v>
      </c>
      <c r="CG36" s="57"/>
      <c r="CH36" s="57"/>
      <c r="CI36" s="57"/>
      <c r="CJ36" s="57"/>
      <c r="CK36" s="57"/>
      <c r="CL36" s="57"/>
      <c r="CM36" s="57"/>
      <c r="CN36" s="57"/>
      <c r="CO36" s="57"/>
      <c r="CP36" s="57"/>
      <c r="CQ36" s="57"/>
      <c r="CR36" s="58" t="s">
        <v>312</v>
      </c>
      <c r="CS36" s="58" t="s">
        <v>403</v>
      </c>
      <c r="CT36" s="72" t="s">
        <v>404</v>
      </c>
    </row>
    <row r="37" spans="1:98" ht="12.75">
      <c r="A37" s="60">
        <v>8</v>
      </c>
      <c r="B37" s="59" t="s">
        <v>88</v>
      </c>
      <c r="C37" s="55">
        <v>28</v>
      </c>
      <c r="D37" s="55">
        <v>172</v>
      </c>
      <c r="E37" s="55">
        <v>86</v>
      </c>
      <c r="F37" s="35">
        <v>86</v>
      </c>
      <c r="G37" s="35">
        <v>86</v>
      </c>
      <c r="H37" s="35">
        <v>84</v>
      </c>
      <c r="I37" s="35">
        <v>85</v>
      </c>
      <c r="J37" s="35">
        <v>85</v>
      </c>
      <c r="K37" s="35">
        <v>85</v>
      </c>
      <c r="L37" s="35">
        <v>85</v>
      </c>
      <c r="M37" s="35">
        <v>85</v>
      </c>
      <c r="N37" s="35">
        <v>85</v>
      </c>
      <c r="O37" s="35">
        <v>85</v>
      </c>
      <c r="P37" s="35">
        <v>85</v>
      </c>
      <c r="Q37" s="35">
        <v>85</v>
      </c>
      <c r="R37" s="35">
        <v>85</v>
      </c>
      <c r="S37" s="35">
        <v>85</v>
      </c>
      <c r="T37" s="35">
        <v>85</v>
      </c>
      <c r="U37" s="35">
        <v>84</v>
      </c>
      <c r="V37" s="35">
        <v>84</v>
      </c>
      <c r="W37" s="35">
        <v>84</v>
      </c>
      <c r="X37" s="35">
        <v>84</v>
      </c>
      <c r="Y37" s="35">
        <v>85</v>
      </c>
      <c r="Z37" s="35">
        <v>85</v>
      </c>
      <c r="AA37" s="35">
        <v>85</v>
      </c>
      <c r="AB37" s="35">
        <v>85</v>
      </c>
      <c r="AC37" s="35">
        <v>86</v>
      </c>
      <c r="AD37" s="35">
        <v>86</v>
      </c>
      <c r="AE37" s="35">
        <v>86</v>
      </c>
      <c r="AF37" s="35">
        <v>86</v>
      </c>
      <c r="AG37" s="35"/>
      <c r="AH37" s="35"/>
      <c r="AI37" s="35"/>
      <c r="AJ37" s="35"/>
      <c r="AK37" s="35"/>
      <c r="AL37" s="35">
        <v>87</v>
      </c>
      <c r="AM37" s="35">
        <v>87</v>
      </c>
      <c r="AN37" s="35">
        <v>86.5</v>
      </c>
      <c r="AO37" s="55">
        <v>86</v>
      </c>
      <c r="AP37" s="55">
        <v>86</v>
      </c>
      <c r="AQ37" s="55">
        <v>86</v>
      </c>
      <c r="AR37" s="55">
        <v>86</v>
      </c>
      <c r="AS37" s="55">
        <v>86</v>
      </c>
      <c r="AT37" s="55">
        <v>86</v>
      </c>
      <c r="AU37" s="55">
        <v>86</v>
      </c>
      <c r="AV37" s="74">
        <v>84</v>
      </c>
      <c r="AW37" s="55">
        <v>84</v>
      </c>
      <c r="AX37" s="55">
        <v>84</v>
      </c>
      <c r="AY37" s="55">
        <v>84</v>
      </c>
      <c r="AZ37" s="74">
        <v>83</v>
      </c>
      <c r="BA37" s="55">
        <v>83</v>
      </c>
      <c r="BB37" s="55">
        <v>83</v>
      </c>
      <c r="BC37" s="55">
        <v>83</v>
      </c>
      <c r="BD37" s="55">
        <v>75</v>
      </c>
      <c r="BE37" s="69">
        <f t="shared" si="4"/>
        <v>11</v>
      </c>
      <c r="BF37" s="54">
        <f t="shared" si="5"/>
        <v>3</v>
      </c>
      <c r="BG37" s="69">
        <f t="shared" si="9"/>
        <v>8</v>
      </c>
      <c r="BH37" s="70"/>
      <c r="BI37" s="70"/>
      <c r="BJ37" s="70"/>
      <c r="BK37" s="70"/>
      <c r="BL37" s="70"/>
      <c r="BM37" s="70"/>
      <c r="BN37" s="70"/>
      <c r="BO37" s="70"/>
      <c r="BP37" s="70"/>
      <c r="BQ37" s="70"/>
      <c r="BR37" s="70"/>
      <c r="BS37" s="70"/>
      <c r="BT37" s="70"/>
      <c r="BU37" s="70"/>
      <c r="BV37" s="70"/>
      <c r="BW37" s="70"/>
      <c r="BX37" s="70"/>
      <c r="BY37" s="70"/>
      <c r="BZ37" s="70"/>
      <c r="CA37" s="70"/>
      <c r="CB37" s="71">
        <f aca="true" t="shared" si="10" ref="CB37:CB42">BF37/BE37</f>
        <v>0.2727272727272727</v>
      </c>
      <c r="CC37" s="57">
        <f>E37</f>
        <v>86</v>
      </c>
      <c r="CD37" s="56"/>
      <c r="CE37" s="57" t="s">
        <v>89</v>
      </c>
      <c r="CF37" s="57" t="s">
        <v>359</v>
      </c>
      <c r="CG37" s="57"/>
      <c r="CH37" s="57"/>
      <c r="CI37" s="57"/>
      <c r="CJ37" s="57"/>
      <c r="CK37" s="57"/>
      <c r="CL37" s="57"/>
      <c r="CM37" s="57"/>
      <c r="CN37" s="57"/>
      <c r="CO37" s="57"/>
      <c r="CP37" s="57"/>
      <c r="CQ37" s="57"/>
      <c r="CR37" s="58" t="s">
        <v>90</v>
      </c>
      <c r="CS37" s="58" t="s">
        <v>91</v>
      </c>
      <c r="CT37" s="72" t="s">
        <v>53</v>
      </c>
    </row>
    <row r="38" spans="1:98" ht="12.75" hidden="1">
      <c r="A38" s="9">
        <v>9</v>
      </c>
      <c r="B38" s="10" t="s">
        <v>230</v>
      </c>
      <c r="C38" s="14">
        <v>38</v>
      </c>
      <c r="D38" s="14">
        <v>160</v>
      </c>
      <c r="E38" s="14">
        <v>73</v>
      </c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35"/>
      <c r="AC38" s="35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74"/>
      <c r="AW38" s="74"/>
      <c r="AX38" s="55"/>
      <c r="AY38" s="55"/>
      <c r="AZ38" s="55"/>
      <c r="BA38" s="55"/>
      <c r="BB38" s="55"/>
      <c r="BC38" s="55"/>
      <c r="BD38" s="14">
        <v>55</v>
      </c>
      <c r="BE38" s="69">
        <f t="shared" si="4"/>
        <v>18</v>
      </c>
      <c r="BF38" s="54">
        <f t="shared" si="5"/>
        <v>73</v>
      </c>
      <c r="BG38" s="69">
        <f t="shared" si="9"/>
        <v>-55</v>
      </c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16">
        <f t="shared" si="10"/>
        <v>4.055555555555555</v>
      </c>
      <c r="CC38" s="1"/>
      <c r="CD38" s="15"/>
      <c r="CE38" s="5"/>
      <c r="CF38" s="5"/>
      <c r="CG38" s="11"/>
      <c r="CH38" s="11"/>
      <c r="CI38" s="11"/>
      <c r="CJ38" s="11"/>
      <c r="CK38" s="11"/>
      <c r="CL38" s="11"/>
      <c r="CM38" s="11"/>
      <c r="CN38" s="11"/>
      <c r="CO38" s="11"/>
      <c r="CP38" s="11"/>
      <c r="CQ38" s="20"/>
      <c r="CR38" s="9"/>
      <c r="CS38" s="17"/>
      <c r="CT38" s="22" t="s">
        <v>53</v>
      </c>
    </row>
    <row r="39" spans="1:98" ht="12.75">
      <c r="A39" s="60">
        <v>9</v>
      </c>
      <c r="B39" s="59" t="s">
        <v>448</v>
      </c>
      <c r="C39" s="55">
        <v>28</v>
      </c>
      <c r="D39" s="55">
        <v>165</v>
      </c>
      <c r="E39" s="55">
        <v>73</v>
      </c>
      <c r="F39" s="35">
        <v>71</v>
      </c>
      <c r="G39" s="35">
        <v>70</v>
      </c>
      <c r="H39" s="35">
        <v>71</v>
      </c>
      <c r="I39" s="35">
        <v>70.5</v>
      </c>
      <c r="J39" s="35">
        <v>70.5</v>
      </c>
      <c r="K39" s="35">
        <v>70</v>
      </c>
      <c r="L39" s="35">
        <v>71</v>
      </c>
      <c r="M39" s="35">
        <v>71</v>
      </c>
      <c r="N39" s="35">
        <v>71</v>
      </c>
      <c r="O39" s="35">
        <v>72</v>
      </c>
      <c r="P39" s="35">
        <v>68.6</v>
      </c>
      <c r="Q39" s="35">
        <v>67.9</v>
      </c>
      <c r="R39" s="35">
        <v>66.4</v>
      </c>
      <c r="S39" s="35">
        <v>67</v>
      </c>
      <c r="T39" s="35">
        <v>65.1</v>
      </c>
      <c r="U39" s="35">
        <v>66.5</v>
      </c>
      <c r="V39" s="35">
        <v>67.8</v>
      </c>
      <c r="W39" s="35">
        <v>68</v>
      </c>
      <c r="X39" s="35">
        <v>68</v>
      </c>
      <c r="Y39" s="35">
        <v>67.5</v>
      </c>
      <c r="Z39" s="35">
        <v>68</v>
      </c>
      <c r="AA39" s="35">
        <v>68</v>
      </c>
      <c r="AB39" s="35">
        <v>67.7</v>
      </c>
      <c r="AC39" s="35">
        <v>67.7</v>
      </c>
      <c r="AD39" s="35">
        <v>66</v>
      </c>
      <c r="AE39" s="35">
        <v>63.7</v>
      </c>
      <c r="AF39" s="35">
        <v>64.7</v>
      </c>
      <c r="AG39" s="35">
        <v>63.2</v>
      </c>
      <c r="AH39" s="35">
        <v>62.1</v>
      </c>
      <c r="AI39" s="35">
        <v>62.6</v>
      </c>
      <c r="AJ39" s="35">
        <v>64</v>
      </c>
      <c r="AK39" s="35">
        <v>63.5</v>
      </c>
      <c r="AL39" s="35"/>
      <c r="AM39" s="35"/>
      <c r="AN39" s="35"/>
      <c r="AO39" s="55">
        <v>63.5</v>
      </c>
      <c r="AP39" s="55">
        <v>66.5</v>
      </c>
      <c r="AQ39" s="55">
        <v>68.5</v>
      </c>
      <c r="AR39" s="55">
        <v>68.5</v>
      </c>
      <c r="AS39" s="55">
        <v>68.5</v>
      </c>
      <c r="AT39" s="55">
        <v>68.5</v>
      </c>
      <c r="AU39" s="55">
        <v>68.5</v>
      </c>
      <c r="AV39" s="74">
        <v>67.7</v>
      </c>
      <c r="AW39" s="74">
        <v>65.8</v>
      </c>
      <c r="AX39" s="74">
        <v>67.7</v>
      </c>
      <c r="AY39" s="74">
        <v>68</v>
      </c>
      <c r="AZ39" s="74">
        <v>67.5</v>
      </c>
      <c r="BA39" s="74">
        <v>68</v>
      </c>
      <c r="BB39" s="74">
        <v>65.2</v>
      </c>
      <c r="BC39" s="74">
        <v>64.3</v>
      </c>
      <c r="BD39" s="55">
        <v>58</v>
      </c>
      <c r="BE39" s="69">
        <f t="shared" si="4"/>
        <v>15</v>
      </c>
      <c r="BF39" s="54">
        <f t="shared" si="5"/>
        <v>8.700000000000003</v>
      </c>
      <c r="BG39" s="69">
        <f t="shared" si="9"/>
        <v>6.299999999999997</v>
      </c>
      <c r="BH39" s="70"/>
      <c r="BI39" s="70"/>
      <c r="BJ39" s="70"/>
      <c r="BK39" s="70"/>
      <c r="BL39" s="70"/>
      <c r="BM39" s="70"/>
      <c r="BN39" s="70"/>
      <c r="BO39" s="70"/>
      <c r="BP39" s="70"/>
      <c r="BQ39" s="70"/>
      <c r="BR39" s="70"/>
      <c r="BS39" s="70"/>
      <c r="BT39" s="70"/>
      <c r="BU39" s="70"/>
      <c r="BV39" s="70"/>
      <c r="BW39" s="70"/>
      <c r="BX39" s="70"/>
      <c r="BY39" s="70"/>
      <c r="BZ39" s="70"/>
      <c r="CA39" s="70"/>
      <c r="CB39" s="71">
        <f t="shared" si="10"/>
        <v>0.5800000000000002</v>
      </c>
      <c r="CC39" s="57">
        <f>E39</f>
        <v>73</v>
      </c>
      <c r="CD39" s="56">
        <f>AK39-AJ39</f>
        <v>-0.5</v>
      </c>
      <c r="CE39" s="57" t="s">
        <v>83</v>
      </c>
      <c r="CF39" s="57" t="s">
        <v>271</v>
      </c>
      <c r="CG39" s="57"/>
      <c r="CH39" s="57"/>
      <c r="CI39" s="57"/>
      <c r="CJ39" s="57"/>
      <c r="CK39" s="57"/>
      <c r="CL39" s="57"/>
      <c r="CM39" s="57"/>
      <c r="CN39" s="57"/>
      <c r="CO39" s="57"/>
      <c r="CP39" s="57"/>
      <c r="CQ39" s="57" t="s">
        <v>84</v>
      </c>
      <c r="CR39" s="58" t="s">
        <v>85</v>
      </c>
      <c r="CS39" s="58" t="s">
        <v>86</v>
      </c>
      <c r="CT39" s="72" t="s">
        <v>53</v>
      </c>
    </row>
    <row r="40" spans="1:98" ht="12.75">
      <c r="A40" s="73">
        <v>20</v>
      </c>
      <c r="B40" s="59" t="s">
        <v>327</v>
      </c>
      <c r="C40" s="55">
        <v>25</v>
      </c>
      <c r="D40" s="55">
        <v>178</v>
      </c>
      <c r="E40" s="55">
        <v>74</v>
      </c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>
        <v>74</v>
      </c>
      <c r="AG40" s="35">
        <v>71</v>
      </c>
      <c r="AH40" s="35">
        <v>72</v>
      </c>
      <c r="AI40" s="35"/>
      <c r="AJ40" s="35">
        <v>70</v>
      </c>
      <c r="AK40" s="35"/>
      <c r="AL40" s="35">
        <v>69.5</v>
      </c>
      <c r="AM40" s="35">
        <v>70</v>
      </c>
      <c r="AN40" s="35">
        <v>68</v>
      </c>
      <c r="AO40" s="55">
        <v>70</v>
      </c>
      <c r="AP40" s="55">
        <v>69</v>
      </c>
      <c r="AQ40" s="55">
        <v>67</v>
      </c>
      <c r="AR40" s="74">
        <v>70</v>
      </c>
      <c r="AS40" s="74">
        <v>68.5</v>
      </c>
      <c r="AT40" s="74">
        <v>68</v>
      </c>
      <c r="AU40" s="74">
        <v>68</v>
      </c>
      <c r="AV40" s="74">
        <v>67.5</v>
      </c>
      <c r="AW40" s="55">
        <v>67.5</v>
      </c>
      <c r="AX40" s="55">
        <v>67.5</v>
      </c>
      <c r="AY40" s="55">
        <v>67.5</v>
      </c>
      <c r="AZ40" s="55">
        <v>67.5</v>
      </c>
      <c r="BA40" s="55">
        <v>67.5</v>
      </c>
      <c r="BB40" s="55">
        <v>67.5</v>
      </c>
      <c r="BC40" s="55">
        <v>67.5</v>
      </c>
      <c r="BD40" s="55">
        <v>60</v>
      </c>
      <c r="BE40" s="69">
        <f t="shared" si="4"/>
        <v>14</v>
      </c>
      <c r="BF40" s="54">
        <f t="shared" si="5"/>
        <v>6.5</v>
      </c>
      <c r="BG40" s="69">
        <f t="shared" si="9"/>
        <v>7.5</v>
      </c>
      <c r="BH40" s="70"/>
      <c r="BI40" s="70"/>
      <c r="BJ40" s="70"/>
      <c r="BK40" s="70"/>
      <c r="BL40" s="70"/>
      <c r="BM40" s="70"/>
      <c r="BN40" s="70"/>
      <c r="BO40" s="70"/>
      <c r="BP40" s="70"/>
      <c r="BQ40" s="70"/>
      <c r="BR40" s="70"/>
      <c r="BS40" s="70"/>
      <c r="BT40" s="70"/>
      <c r="BU40" s="70"/>
      <c r="BV40" s="70"/>
      <c r="BW40" s="70"/>
      <c r="BX40" s="70"/>
      <c r="BY40" s="70"/>
      <c r="BZ40" s="70"/>
      <c r="CA40" s="70"/>
      <c r="CB40" s="71">
        <f t="shared" si="10"/>
        <v>0.4642857142857143</v>
      </c>
      <c r="CC40" s="57"/>
      <c r="CD40" s="56"/>
      <c r="CE40" s="57" t="s">
        <v>331</v>
      </c>
      <c r="CF40" s="57" t="s">
        <v>331</v>
      </c>
      <c r="CG40" s="57"/>
      <c r="CH40" s="57"/>
      <c r="CI40" s="57"/>
      <c r="CJ40" s="57"/>
      <c r="CK40" s="57"/>
      <c r="CL40" s="57"/>
      <c r="CM40" s="57"/>
      <c r="CN40" s="57"/>
      <c r="CO40" s="57"/>
      <c r="CP40" s="57"/>
      <c r="CQ40" s="57"/>
      <c r="CR40" s="58" t="s">
        <v>328</v>
      </c>
      <c r="CS40" s="58" t="s">
        <v>329</v>
      </c>
      <c r="CT40" s="72" t="s">
        <v>330</v>
      </c>
    </row>
    <row r="41" spans="1:98" ht="12.75">
      <c r="A41" s="60"/>
      <c r="B41" s="59" t="s">
        <v>416</v>
      </c>
      <c r="C41" s="55">
        <v>25</v>
      </c>
      <c r="D41" s="55">
        <v>175</v>
      </c>
      <c r="E41" s="55">
        <v>65</v>
      </c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55"/>
      <c r="AP41" s="55"/>
      <c r="AQ41" s="55"/>
      <c r="AR41" s="55"/>
      <c r="AS41" s="55"/>
      <c r="AT41" s="55"/>
      <c r="AU41" s="55"/>
      <c r="AV41" s="74">
        <v>65</v>
      </c>
      <c r="AW41" s="55">
        <v>65</v>
      </c>
      <c r="AX41" s="55">
        <v>65</v>
      </c>
      <c r="AY41" s="55">
        <v>65</v>
      </c>
      <c r="AZ41" s="55">
        <v>65</v>
      </c>
      <c r="BA41" s="55">
        <v>65</v>
      </c>
      <c r="BB41" s="55">
        <v>65</v>
      </c>
      <c r="BC41" s="55">
        <v>65</v>
      </c>
      <c r="BD41" s="55">
        <v>58</v>
      </c>
      <c r="BE41" s="69">
        <f t="shared" si="4"/>
        <v>7</v>
      </c>
      <c r="BF41" s="54">
        <f t="shared" si="5"/>
        <v>0</v>
      </c>
      <c r="BG41" s="69">
        <f t="shared" si="9"/>
        <v>7</v>
      </c>
      <c r="BH41" s="69">
        <f>H41-BG41</f>
        <v>-7</v>
      </c>
      <c r="BI41" s="54">
        <f>H41-BF41</f>
        <v>0</v>
      </c>
      <c r="BJ41" s="69">
        <f>BH41-BI41</f>
        <v>-7</v>
      </c>
      <c r="BK41" s="69">
        <f>K41-BJ41</f>
        <v>7</v>
      </c>
      <c r="BL41" s="54">
        <f>K41-BI41</f>
        <v>0</v>
      </c>
      <c r="BM41" s="69">
        <f>BK41-BL41</f>
        <v>7</v>
      </c>
      <c r="BN41" s="69">
        <f>N41-BM41</f>
        <v>-7</v>
      </c>
      <c r="BO41" s="54">
        <f>N41-BL41</f>
        <v>0</v>
      </c>
      <c r="BP41" s="69">
        <f>BN41-BO41</f>
        <v>-7</v>
      </c>
      <c r="BQ41" s="69">
        <f>Q41-BP41</f>
        <v>7</v>
      </c>
      <c r="BR41" s="54">
        <f>Q41-BO41</f>
        <v>0</v>
      </c>
      <c r="BS41" s="69">
        <f>BQ41-BR41</f>
        <v>7</v>
      </c>
      <c r="BT41" s="69">
        <f>T41-BS41</f>
        <v>-7</v>
      </c>
      <c r="BU41" s="54">
        <f>T41-BR41</f>
        <v>0</v>
      </c>
      <c r="BV41" s="69">
        <f>BT41-BU41</f>
        <v>-7</v>
      </c>
      <c r="BW41" s="69">
        <f>W41-BV41</f>
        <v>7</v>
      </c>
      <c r="BX41" s="54">
        <f>W41-BU41</f>
        <v>0</v>
      </c>
      <c r="BY41" s="69">
        <f>BW41-BX41</f>
        <v>7</v>
      </c>
      <c r="BZ41" s="69">
        <f>Z41-BY41</f>
        <v>-7</v>
      </c>
      <c r="CA41" s="54">
        <f>Z41-BX41</f>
        <v>0</v>
      </c>
      <c r="CB41" s="71">
        <f t="shared" si="10"/>
        <v>0</v>
      </c>
      <c r="CC41" s="57"/>
      <c r="CD41" s="56"/>
      <c r="CE41" s="57" t="s">
        <v>417</v>
      </c>
      <c r="CF41" s="57" t="s">
        <v>417</v>
      </c>
      <c r="CG41" s="57"/>
      <c r="CH41" s="57"/>
      <c r="CI41" s="57"/>
      <c r="CJ41" s="57"/>
      <c r="CK41" s="57"/>
      <c r="CL41" s="57"/>
      <c r="CM41" s="57"/>
      <c r="CN41" s="57"/>
      <c r="CO41" s="57"/>
      <c r="CP41" s="57"/>
      <c r="CQ41" s="57"/>
      <c r="CR41" s="58"/>
      <c r="CS41" s="58"/>
      <c r="CT41" s="72">
        <v>40593</v>
      </c>
    </row>
    <row r="42" spans="1:98" ht="13.5" customHeight="1">
      <c r="A42" s="60"/>
      <c r="B42" s="76" t="s">
        <v>443</v>
      </c>
      <c r="C42" s="55">
        <v>22</v>
      </c>
      <c r="D42" s="55">
        <v>170</v>
      </c>
      <c r="E42" s="55">
        <v>74</v>
      </c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55"/>
      <c r="AP42" s="55"/>
      <c r="AQ42" s="55"/>
      <c r="AR42" s="55"/>
      <c r="AS42" s="55"/>
      <c r="AT42" s="55"/>
      <c r="AU42" s="55"/>
      <c r="AV42" s="74"/>
      <c r="AW42" s="55"/>
      <c r="AX42" s="55"/>
      <c r="AY42" s="55">
        <v>74</v>
      </c>
      <c r="AZ42" s="55">
        <v>74</v>
      </c>
      <c r="BA42" s="55">
        <v>74</v>
      </c>
      <c r="BB42" s="74">
        <v>74</v>
      </c>
      <c r="BC42" s="74">
        <v>73</v>
      </c>
      <c r="BD42" s="55">
        <v>65</v>
      </c>
      <c r="BE42" s="69">
        <f t="shared" si="4"/>
        <v>9</v>
      </c>
      <c r="BF42" s="54">
        <f>E42-BC42</f>
        <v>1</v>
      </c>
      <c r="BG42" s="69">
        <f>BE42-BF42</f>
        <v>8</v>
      </c>
      <c r="BH42" s="69">
        <f>H42-BG42</f>
        <v>-8</v>
      </c>
      <c r="BI42" s="54">
        <f>H42-BF42</f>
        <v>-1</v>
      </c>
      <c r="BJ42" s="69">
        <f>BH42-BI42</f>
        <v>-7</v>
      </c>
      <c r="BK42" s="69">
        <f>K42-BJ42</f>
        <v>7</v>
      </c>
      <c r="BL42" s="54">
        <f>K42-BI42</f>
        <v>1</v>
      </c>
      <c r="BM42" s="69">
        <f>BK42-BL42</f>
        <v>6</v>
      </c>
      <c r="BN42" s="69">
        <f>N42-BM42</f>
        <v>-6</v>
      </c>
      <c r="BO42" s="54">
        <f>N42-BL42</f>
        <v>-1</v>
      </c>
      <c r="BP42" s="69">
        <f>BN42-BO42</f>
        <v>-5</v>
      </c>
      <c r="BQ42" s="69">
        <f>Q42-BP42</f>
        <v>5</v>
      </c>
      <c r="BR42" s="54">
        <f>Q42-BO42</f>
        <v>1</v>
      </c>
      <c r="BS42" s="69">
        <f>BQ42-BR42</f>
        <v>4</v>
      </c>
      <c r="BT42" s="69">
        <f>T42-BS42</f>
        <v>-4</v>
      </c>
      <c r="BU42" s="54">
        <f>T42-BR42</f>
        <v>-1</v>
      </c>
      <c r="BV42" s="69">
        <f>BT42-BU42</f>
        <v>-3</v>
      </c>
      <c r="BW42" s="69">
        <f>W42-BV42</f>
        <v>3</v>
      </c>
      <c r="BX42" s="54">
        <f>W42-BU42</f>
        <v>1</v>
      </c>
      <c r="BY42" s="69">
        <f>BW42-BX42</f>
        <v>2</v>
      </c>
      <c r="BZ42" s="69">
        <f>Z42-BY42</f>
        <v>-2</v>
      </c>
      <c r="CA42" s="54">
        <f>Z42-BX42</f>
        <v>-1</v>
      </c>
      <c r="CB42" s="71">
        <f t="shared" si="10"/>
        <v>0.1111111111111111</v>
      </c>
      <c r="CC42" s="57"/>
      <c r="CD42" s="56"/>
      <c r="CE42" s="57" t="s">
        <v>444</v>
      </c>
      <c r="CF42" s="57" t="s">
        <v>450</v>
      </c>
      <c r="CG42" s="57"/>
      <c r="CH42" s="57"/>
      <c r="CI42" s="57"/>
      <c r="CJ42" s="57"/>
      <c r="CK42" s="57"/>
      <c r="CL42" s="57"/>
      <c r="CM42" s="57"/>
      <c r="CN42" s="57"/>
      <c r="CO42" s="57"/>
      <c r="CP42" s="57"/>
      <c r="CQ42" s="57"/>
      <c r="CR42" s="58" t="s">
        <v>446</v>
      </c>
      <c r="CS42" s="58" t="s">
        <v>445</v>
      </c>
      <c r="CT42" s="72">
        <v>40630</v>
      </c>
    </row>
    <row r="43" spans="1:98" ht="17.25">
      <c r="A43" s="80" t="s">
        <v>388</v>
      </c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81"/>
      <c r="W43" s="81"/>
      <c r="X43" s="81"/>
      <c r="Y43" s="81"/>
      <c r="Z43" s="81"/>
      <c r="AA43" s="81"/>
      <c r="AB43" s="81"/>
      <c r="AC43" s="81"/>
      <c r="AD43" s="81"/>
      <c r="AE43" s="81"/>
      <c r="AF43" s="81"/>
      <c r="AG43" s="81"/>
      <c r="AH43" s="81"/>
      <c r="AI43" s="81"/>
      <c r="AJ43" s="81"/>
      <c r="AK43" s="81"/>
      <c r="AL43" s="81"/>
      <c r="AM43" s="81"/>
      <c r="AN43" s="81"/>
      <c r="AO43" s="81"/>
      <c r="AP43" s="81"/>
      <c r="AQ43" s="81"/>
      <c r="AR43" s="81"/>
      <c r="AS43" s="81"/>
      <c r="AT43" s="81"/>
      <c r="AU43" s="81"/>
      <c r="AV43" s="81"/>
      <c r="AW43" s="81"/>
      <c r="AX43" s="81"/>
      <c r="AY43" s="81"/>
      <c r="AZ43" s="81"/>
      <c r="BA43" s="81"/>
      <c r="BB43" s="81"/>
      <c r="BC43" s="81"/>
      <c r="BD43" s="81"/>
      <c r="BE43" s="81"/>
      <c r="BF43" s="81"/>
      <c r="BG43" s="81"/>
      <c r="BH43" s="81"/>
      <c r="BI43" s="81"/>
      <c r="BJ43" s="81"/>
      <c r="BK43" s="81"/>
      <c r="BL43" s="81"/>
      <c r="BM43" s="81"/>
      <c r="BN43" s="81"/>
      <c r="BO43" s="81"/>
      <c r="BP43" s="81"/>
      <c r="BQ43" s="81"/>
      <c r="BR43" s="81"/>
      <c r="BS43" s="81"/>
      <c r="BT43" s="81"/>
      <c r="BU43" s="81"/>
      <c r="BV43" s="81"/>
      <c r="BW43" s="81"/>
      <c r="BX43" s="81"/>
      <c r="BY43" s="81"/>
      <c r="BZ43" s="81"/>
      <c r="CA43" s="81"/>
      <c r="CB43" s="81"/>
      <c r="CC43" s="81"/>
      <c r="CD43" s="81"/>
      <c r="CE43" s="81"/>
      <c r="CF43" s="81"/>
      <c r="CG43" s="81"/>
      <c r="CH43" s="81"/>
      <c r="CI43" s="81"/>
      <c r="CJ43" s="81"/>
      <c r="CK43" s="81"/>
      <c r="CL43" s="81"/>
      <c r="CM43" s="81"/>
      <c r="CN43" s="81"/>
      <c r="CO43" s="81"/>
      <c r="CP43" s="81"/>
      <c r="CQ43" s="81"/>
      <c r="CR43" s="81"/>
      <c r="CS43" s="81"/>
      <c r="CT43" s="82"/>
    </row>
    <row r="44" spans="1:98" ht="12.75" hidden="1">
      <c r="A44" s="9">
        <v>24</v>
      </c>
      <c r="B44" s="10" t="s">
        <v>81</v>
      </c>
      <c r="C44" s="14">
        <v>26</v>
      </c>
      <c r="D44" s="14">
        <v>168</v>
      </c>
      <c r="E44" s="14">
        <v>72.9</v>
      </c>
      <c r="F44" s="14">
        <v>71.5</v>
      </c>
      <c r="G44" s="23">
        <v>71.5</v>
      </c>
      <c r="H44" s="14">
        <v>71.5</v>
      </c>
      <c r="I44" s="14">
        <v>71.5</v>
      </c>
      <c r="J44" s="14">
        <v>71.5</v>
      </c>
      <c r="K44" s="14">
        <v>71.5</v>
      </c>
      <c r="L44" s="14">
        <v>71.5</v>
      </c>
      <c r="M44" s="14">
        <v>71.5</v>
      </c>
      <c r="N44" s="14">
        <v>71.5</v>
      </c>
      <c r="O44" s="14">
        <v>71.5</v>
      </c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>
        <v>65</v>
      </c>
      <c r="BE44" s="15">
        <f aca="true" t="shared" si="11" ref="BE44:BE55">E44-BD44</f>
        <v>7.900000000000006</v>
      </c>
      <c r="BF44" s="24">
        <f>E44-O44</f>
        <v>1.4000000000000057</v>
      </c>
      <c r="BG44" s="15">
        <f aca="true" t="shared" si="12" ref="BG44:BG52">BE44-BF44</f>
        <v>6.5</v>
      </c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16">
        <f aca="true" t="shared" si="13" ref="CB44:CB51">BF44/BE44</f>
        <v>0.1772151898734183</v>
      </c>
      <c r="CC44" s="1"/>
      <c r="CD44" s="15"/>
      <c r="CE44" s="5" t="s">
        <v>82</v>
      </c>
      <c r="CF44" s="5" t="s">
        <v>82</v>
      </c>
      <c r="CG44" s="11"/>
      <c r="CH44" s="11"/>
      <c r="CI44" s="11"/>
      <c r="CJ44" s="11"/>
      <c r="CK44" s="11"/>
      <c r="CL44" s="11"/>
      <c r="CM44" s="11"/>
      <c r="CN44" s="11"/>
      <c r="CO44" s="11"/>
      <c r="CP44" s="11"/>
      <c r="CQ44" s="20"/>
      <c r="CR44" s="9"/>
      <c r="CS44" s="17"/>
      <c r="CT44" s="21" t="s">
        <v>53</v>
      </c>
    </row>
    <row r="45" spans="1:98" ht="12.75">
      <c r="A45" s="60">
        <v>15</v>
      </c>
      <c r="B45" s="59" t="s">
        <v>66</v>
      </c>
      <c r="C45" s="55">
        <v>29</v>
      </c>
      <c r="D45" s="55">
        <v>172</v>
      </c>
      <c r="E45" s="55">
        <v>59</v>
      </c>
      <c r="F45" s="35">
        <v>59</v>
      </c>
      <c r="G45" s="35">
        <v>59</v>
      </c>
      <c r="H45" s="35">
        <v>59</v>
      </c>
      <c r="I45" s="35">
        <v>59</v>
      </c>
      <c r="J45" s="35">
        <v>59</v>
      </c>
      <c r="K45" s="35">
        <v>59</v>
      </c>
      <c r="L45" s="35">
        <v>56</v>
      </c>
      <c r="M45" s="35">
        <v>56.5</v>
      </c>
      <c r="N45" s="35">
        <v>56</v>
      </c>
      <c r="O45" s="35">
        <v>54</v>
      </c>
      <c r="P45" s="35"/>
      <c r="Q45" s="35">
        <v>55</v>
      </c>
      <c r="R45" s="35">
        <v>55</v>
      </c>
      <c r="S45" s="35">
        <v>55</v>
      </c>
      <c r="T45" s="35">
        <v>53.8</v>
      </c>
      <c r="U45" s="35">
        <v>53.8</v>
      </c>
      <c r="V45" s="35">
        <v>53.8</v>
      </c>
      <c r="W45" s="35">
        <v>53.8</v>
      </c>
      <c r="X45" s="35">
        <v>53.8</v>
      </c>
      <c r="Y45" s="35">
        <v>53.8</v>
      </c>
      <c r="Z45" s="35">
        <v>53.8</v>
      </c>
      <c r="AA45" s="35">
        <f>U45+1</f>
        <v>54.8</v>
      </c>
      <c r="AB45" s="35">
        <v>54.8</v>
      </c>
      <c r="AC45" s="35">
        <v>55.8</v>
      </c>
      <c r="AD45" s="35">
        <f>AC45+1</f>
        <v>56.8</v>
      </c>
      <c r="AE45" s="35">
        <f>AD45+1</f>
        <v>57.8</v>
      </c>
      <c r="AF45" s="35"/>
      <c r="AG45" s="35"/>
      <c r="AH45" s="35"/>
      <c r="AI45" s="35"/>
      <c r="AJ45" s="35"/>
      <c r="AK45" s="35"/>
      <c r="AL45" s="35"/>
      <c r="AM45" s="35"/>
      <c r="AN45" s="35"/>
      <c r="AO45" s="55">
        <v>57.8</v>
      </c>
      <c r="AP45" s="55">
        <v>57.8</v>
      </c>
      <c r="AQ45" s="55">
        <v>57.8</v>
      </c>
      <c r="AR45" s="74">
        <v>56</v>
      </c>
      <c r="AS45" s="55">
        <v>56</v>
      </c>
      <c r="AT45" s="55">
        <v>56</v>
      </c>
      <c r="AU45" s="55">
        <v>56</v>
      </c>
      <c r="AV45" s="55">
        <v>56</v>
      </c>
      <c r="AW45" s="55">
        <v>56</v>
      </c>
      <c r="AX45" s="55">
        <v>56</v>
      </c>
      <c r="AY45" s="55">
        <v>56</v>
      </c>
      <c r="AZ45" s="55">
        <v>56</v>
      </c>
      <c r="BA45" s="55">
        <v>56</v>
      </c>
      <c r="BB45" s="55">
        <v>56</v>
      </c>
      <c r="BC45" s="55">
        <v>56</v>
      </c>
      <c r="BD45" s="55">
        <v>51</v>
      </c>
      <c r="BE45" s="69">
        <f t="shared" si="11"/>
        <v>8</v>
      </c>
      <c r="BF45" s="54">
        <f aca="true" t="shared" si="14" ref="BF45:BF55">E45-BC45</f>
        <v>3</v>
      </c>
      <c r="BG45" s="69">
        <f>BE45-BF45</f>
        <v>5</v>
      </c>
      <c r="BH45" s="70"/>
      <c r="BI45" s="70"/>
      <c r="BJ45" s="70"/>
      <c r="BK45" s="70"/>
      <c r="BL45" s="70"/>
      <c r="BM45" s="70"/>
      <c r="BN45" s="70"/>
      <c r="BO45" s="70"/>
      <c r="BP45" s="70"/>
      <c r="BQ45" s="70"/>
      <c r="BR45" s="70"/>
      <c r="BS45" s="70"/>
      <c r="BT45" s="70"/>
      <c r="BU45" s="70"/>
      <c r="BV45" s="70"/>
      <c r="BW45" s="70"/>
      <c r="BX45" s="70"/>
      <c r="BY45" s="70"/>
      <c r="BZ45" s="70"/>
      <c r="CA45" s="70"/>
      <c r="CB45" s="71">
        <f>BF45/BE45</f>
        <v>0.375</v>
      </c>
      <c r="CC45" s="57"/>
      <c r="CD45" s="56"/>
      <c r="CE45" s="57" t="s">
        <v>65</v>
      </c>
      <c r="CF45" s="57" t="s">
        <v>275</v>
      </c>
      <c r="CG45" s="57"/>
      <c r="CH45" s="57"/>
      <c r="CI45" s="57"/>
      <c r="CJ45" s="57"/>
      <c r="CK45" s="57"/>
      <c r="CL45" s="57"/>
      <c r="CM45" s="57"/>
      <c r="CN45" s="57"/>
      <c r="CO45" s="57"/>
      <c r="CP45" s="57"/>
      <c r="CQ45" s="57"/>
      <c r="CR45" s="58" t="s">
        <v>68</v>
      </c>
      <c r="CS45" s="58" t="s">
        <v>69</v>
      </c>
      <c r="CT45" s="72">
        <v>40302</v>
      </c>
    </row>
    <row r="46" spans="1:98" ht="12.75">
      <c r="A46" s="60">
        <v>18</v>
      </c>
      <c r="B46" s="59" t="s">
        <v>87</v>
      </c>
      <c r="C46" s="55">
        <v>29</v>
      </c>
      <c r="D46" s="55">
        <v>165</v>
      </c>
      <c r="E46" s="55">
        <v>70.1</v>
      </c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>
        <v>70.1</v>
      </c>
      <c r="Q46" s="35">
        <v>69</v>
      </c>
      <c r="R46" s="35">
        <v>69</v>
      </c>
      <c r="S46" s="35">
        <v>68.2</v>
      </c>
      <c r="T46" s="35">
        <v>66.95</v>
      </c>
      <c r="U46" s="35">
        <v>67.5</v>
      </c>
      <c r="V46" s="35">
        <v>66.6</v>
      </c>
      <c r="W46" s="35">
        <v>67</v>
      </c>
      <c r="X46" s="35">
        <v>66.6</v>
      </c>
      <c r="Y46" s="35">
        <v>66.6</v>
      </c>
      <c r="Z46" s="35">
        <v>66.6</v>
      </c>
      <c r="AA46" s="35">
        <v>66.7</v>
      </c>
      <c r="AB46" s="35">
        <v>67</v>
      </c>
      <c r="AC46" s="35">
        <v>67</v>
      </c>
      <c r="AD46" s="35">
        <v>67.5</v>
      </c>
      <c r="AE46" s="35">
        <v>65.9</v>
      </c>
      <c r="AF46" s="35"/>
      <c r="AG46" s="35"/>
      <c r="AH46" s="35"/>
      <c r="AI46" s="35"/>
      <c r="AJ46" s="35"/>
      <c r="AK46" s="35"/>
      <c r="AL46" s="35"/>
      <c r="AM46" s="35"/>
      <c r="AN46" s="35"/>
      <c r="AO46" s="55">
        <v>65.9</v>
      </c>
      <c r="AP46" s="55">
        <v>65.9</v>
      </c>
      <c r="AQ46" s="55">
        <v>65.9</v>
      </c>
      <c r="AR46" s="55">
        <v>65.9</v>
      </c>
      <c r="AS46" s="55">
        <v>65.9</v>
      </c>
      <c r="AT46" s="55">
        <v>65.9</v>
      </c>
      <c r="AU46" s="55">
        <v>65.9</v>
      </c>
      <c r="AV46" s="55">
        <v>65.9</v>
      </c>
      <c r="AW46" s="55">
        <v>65.9</v>
      </c>
      <c r="AX46" s="55">
        <v>65.9</v>
      </c>
      <c r="AY46" s="55">
        <v>65.9</v>
      </c>
      <c r="AZ46" s="55">
        <v>65.9</v>
      </c>
      <c r="BA46" s="55">
        <v>65.9</v>
      </c>
      <c r="BB46" s="55">
        <v>65.9</v>
      </c>
      <c r="BC46" s="55">
        <v>65.9</v>
      </c>
      <c r="BD46" s="55">
        <v>60</v>
      </c>
      <c r="BE46" s="69">
        <f t="shared" si="11"/>
        <v>10.099999999999994</v>
      </c>
      <c r="BF46" s="54">
        <f t="shared" si="14"/>
        <v>4.199999999999989</v>
      </c>
      <c r="BG46" s="69">
        <f t="shared" si="12"/>
        <v>5.900000000000006</v>
      </c>
      <c r="BH46" s="70"/>
      <c r="BI46" s="70"/>
      <c r="BJ46" s="70"/>
      <c r="BK46" s="70"/>
      <c r="BL46" s="70"/>
      <c r="BM46" s="70"/>
      <c r="BN46" s="70"/>
      <c r="BO46" s="70"/>
      <c r="BP46" s="70"/>
      <c r="BQ46" s="70"/>
      <c r="BR46" s="70"/>
      <c r="BS46" s="70"/>
      <c r="BT46" s="70"/>
      <c r="BU46" s="70"/>
      <c r="BV46" s="70"/>
      <c r="BW46" s="70"/>
      <c r="BX46" s="70"/>
      <c r="BY46" s="70"/>
      <c r="BZ46" s="70"/>
      <c r="CA46" s="70"/>
      <c r="CB46" s="71">
        <f t="shared" si="13"/>
        <v>0.41584158415841493</v>
      </c>
      <c r="CC46" s="57"/>
      <c r="CD46" s="56"/>
      <c r="CE46" s="57"/>
      <c r="CF46" s="57"/>
      <c r="CG46" s="57"/>
      <c r="CH46" s="57"/>
      <c r="CI46" s="57"/>
      <c r="CJ46" s="57"/>
      <c r="CK46" s="57"/>
      <c r="CL46" s="57"/>
      <c r="CM46" s="57"/>
      <c r="CN46" s="57"/>
      <c r="CO46" s="57"/>
      <c r="CP46" s="57"/>
      <c r="CQ46" s="57"/>
      <c r="CR46" s="58"/>
      <c r="CS46" s="58"/>
      <c r="CT46" s="72">
        <v>40343</v>
      </c>
    </row>
    <row r="47" spans="1:98" ht="12.75">
      <c r="A47" s="60">
        <v>19</v>
      </c>
      <c r="B47" s="59" t="s">
        <v>92</v>
      </c>
      <c r="C47" s="55">
        <v>24</v>
      </c>
      <c r="D47" s="55">
        <v>160</v>
      </c>
      <c r="E47" s="55">
        <v>62</v>
      </c>
      <c r="F47" s="35">
        <v>62</v>
      </c>
      <c r="G47" s="35">
        <v>62</v>
      </c>
      <c r="H47" s="35">
        <v>62</v>
      </c>
      <c r="I47" s="35">
        <v>61.9</v>
      </c>
      <c r="J47" s="35">
        <v>62</v>
      </c>
      <c r="K47" s="35">
        <v>60.5</v>
      </c>
      <c r="L47" s="35">
        <v>61</v>
      </c>
      <c r="M47" s="35">
        <v>61</v>
      </c>
      <c r="N47" s="35">
        <v>61</v>
      </c>
      <c r="O47" s="35">
        <v>61</v>
      </c>
      <c r="P47" s="35">
        <v>60.8</v>
      </c>
      <c r="Q47" s="35">
        <v>60.8</v>
      </c>
      <c r="R47" s="35"/>
      <c r="S47" s="35">
        <v>61.6</v>
      </c>
      <c r="T47" s="35">
        <v>60.5</v>
      </c>
      <c r="U47" s="35">
        <v>60.8</v>
      </c>
      <c r="V47" s="35">
        <v>60.8</v>
      </c>
      <c r="W47" s="35">
        <v>60.7</v>
      </c>
      <c r="X47" s="35">
        <v>60.7</v>
      </c>
      <c r="Y47" s="35">
        <v>60.7</v>
      </c>
      <c r="Z47" s="35">
        <v>60.7</v>
      </c>
      <c r="AA47" s="35">
        <v>62</v>
      </c>
      <c r="AB47" s="35">
        <v>62</v>
      </c>
      <c r="AC47" s="35">
        <v>62.1</v>
      </c>
      <c r="AD47" s="35">
        <v>62</v>
      </c>
      <c r="AE47" s="35">
        <v>61.6</v>
      </c>
      <c r="AF47" s="35">
        <v>60.9</v>
      </c>
      <c r="AG47" s="35">
        <v>60.9</v>
      </c>
      <c r="AH47" s="35">
        <v>60.2</v>
      </c>
      <c r="AI47" s="35"/>
      <c r="AJ47" s="35">
        <v>59.7</v>
      </c>
      <c r="AK47" s="35">
        <v>59.5</v>
      </c>
      <c r="AL47" s="35"/>
      <c r="AM47" s="35"/>
      <c r="AN47" s="35"/>
      <c r="AO47" s="55">
        <v>59.5</v>
      </c>
      <c r="AP47" s="55">
        <v>59.5</v>
      </c>
      <c r="AQ47" s="55">
        <v>59.5</v>
      </c>
      <c r="AR47" s="55">
        <v>59.5</v>
      </c>
      <c r="AS47" s="55">
        <v>59.5</v>
      </c>
      <c r="AT47" s="55">
        <v>59.5</v>
      </c>
      <c r="AU47" s="55">
        <v>59.5</v>
      </c>
      <c r="AV47" s="55">
        <v>59.5</v>
      </c>
      <c r="AW47" s="55">
        <v>59.5</v>
      </c>
      <c r="AX47" s="55">
        <v>59.5</v>
      </c>
      <c r="AY47" s="55">
        <v>59.5</v>
      </c>
      <c r="AZ47" s="55">
        <v>59.5</v>
      </c>
      <c r="BA47" s="55">
        <v>59.5</v>
      </c>
      <c r="BB47" s="55">
        <v>59.5</v>
      </c>
      <c r="BC47" s="55">
        <v>59.5</v>
      </c>
      <c r="BD47" s="55">
        <v>54</v>
      </c>
      <c r="BE47" s="69">
        <f t="shared" si="11"/>
        <v>8</v>
      </c>
      <c r="BF47" s="54">
        <f t="shared" si="14"/>
        <v>2.5</v>
      </c>
      <c r="BG47" s="69">
        <f t="shared" si="12"/>
        <v>5.5</v>
      </c>
      <c r="BH47" s="70"/>
      <c r="BI47" s="70"/>
      <c r="BJ47" s="70"/>
      <c r="BK47" s="70"/>
      <c r="BL47" s="70"/>
      <c r="BM47" s="70"/>
      <c r="BN47" s="70"/>
      <c r="BO47" s="70"/>
      <c r="BP47" s="70"/>
      <c r="BQ47" s="70"/>
      <c r="BR47" s="70"/>
      <c r="BS47" s="70"/>
      <c r="BT47" s="70"/>
      <c r="BU47" s="70"/>
      <c r="BV47" s="70"/>
      <c r="BW47" s="70"/>
      <c r="BX47" s="70"/>
      <c r="BY47" s="70"/>
      <c r="BZ47" s="70"/>
      <c r="CA47" s="70"/>
      <c r="CB47" s="71">
        <f t="shared" si="13"/>
        <v>0.3125</v>
      </c>
      <c r="CC47" s="57"/>
      <c r="CD47" s="56">
        <f>AK47-AJ47</f>
        <v>-0.20000000000000284</v>
      </c>
      <c r="CE47" s="57" t="s">
        <v>93</v>
      </c>
      <c r="CF47" s="57" t="s">
        <v>94</v>
      </c>
      <c r="CG47" s="57"/>
      <c r="CH47" s="57"/>
      <c r="CI47" s="57"/>
      <c r="CJ47" s="57"/>
      <c r="CK47" s="57"/>
      <c r="CL47" s="57"/>
      <c r="CM47" s="57"/>
      <c r="CN47" s="57"/>
      <c r="CO47" s="57"/>
      <c r="CP47" s="57"/>
      <c r="CQ47" s="57"/>
      <c r="CR47" s="58" t="s">
        <v>95</v>
      </c>
      <c r="CS47" s="58" t="s">
        <v>96</v>
      </c>
      <c r="CT47" s="72"/>
    </row>
    <row r="48" spans="1:98" ht="12.75" hidden="1">
      <c r="A48" s="60"/>
      <c r="B48" s="59" t="s">
        <v>264</v>
      </c>
      <c r="C48" s="55">
        <v>23</v>
      </c>
      <c r="D48" s="55">
        <v>165</v>
      </c>
      <c r="E48" s="55">
        <v>60</v>
      </c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>
        <v>60</v>
      </c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55"/>
      <c r="AP48" s="55"/>
      <c r="AQ48" s="55"/>
      <c r="AR48" s="55"/>
      <c r="AS48" s="55"/>
      <c r="AT48" s="55"/>
      <c r="AU48" s="55"/>
      <c r="AV48" s="55"/>
      <c r="AW48" s="55"/>
      <c r="AX48" s="55"/>
      <c r="AY48" s="55"/>
      <c r="AZ48" s="55"/>
      <c r="BA48" s="55"/>
      <c r="BB48" s="55"/>
      <c r="BC48" s="55"/>
      <c r="BD48" s="55">
        <v>54</v>
      </c>
      <c r="BE48" s="69">
        <f t="shared" si="11"/>
        <v>6</v>
      </c>
      <c r="BF48" s="54">
        <f t="shared" si="14"/>
        <v>60</v>
      </c>
      <c r="BG48" s="69">
        <f t="shared" si="12"/>
        <v>-54</v>
      </c>
      <c r="BH48" s="70"/>
      <c r="BI48" s="70"/>
      <c r="BJ48" s="70"/>
      <c r="BK48" s="70"/>
      <c r="BL48" s="70"/>
      <c r="BM48" s="70"/>
      <c r="BN48" s="70"/>
      <c r="BO48" s="70"/>
      <c r="BP48" s="70"/>
      <c r="BQ48" s="70"/>
      <c r="BR48" s="70"/>
      <c r="BS48" s="70"/>
      <c r="BT48" s="70"/>
      <c r="BU48" s="70"/>
      <c r="BV48" s="70"/>
      <c r="BW48" s="70"/>
      <c r="BX48" s="70"/>
      <c r="BY48" s="70"/>
      <c r="BZ48" s="70"/>
      <c r="CA48" s="70"/>
      <c r="CB48" s="71">
        <f t="shared" si="13"/>
        <v>10</v>
      </c>
      <c r="CC48" s="57"/>
      <c r="CD48" s="56"/>
      <c r="CE48" s="57" t="s">
        <v>265</v>
      </c>
      <c r="CF48" s="57" t="s">
        <v>265</v>
      </c>
      <c r="CG48" s="57"/>
      <c r="CH48" s="57"/>
      <c r="CI48" s="57"/>
      <c r="CJ48" s="57"/>
      <c r="CK48" s="57"/>
      <c r="CL48" s="57"/>
      <c r="CM48" s="57"/>
      <c r="CN48" s="57"/>
      <c r="CO48" s="57"/>
      <c r="CP48" s="57"/>
      <c r="CQ48" s="57"/>
      <c r="CR48" s="58" t="s">
        <v>266</v>
      </c>
      <c r="CS48" s="58"/>
      <c r="CT48" s="72">
        <v>40357</v>
      </c>
    </row>
    <row r="49" spans="1:98" ht="12.75" hidden="1">
      <c r="A49" s="60">
        <v>16</v>
      </c>
      <c r="B49" s="59" t="s">
        <v>74</v>
      </c>
      <c r="C49" s="55">
        <v>22</v>
      </c>
      <c r="D49" s="55">
        <v>164</v>
      </c>
      <c r="E49" s="55">
        <v>62</v>
      </c>
      <c r="F49" s="35">
        <v>62</v>
      </c>
      <c r="G49" s="35">
        <v>62</v>
      </c>
      <c r="H49" s="35">
        <v>62</v>
      </c>
      <c r="I49" s="35">
        <v>62</v>
      </c>
      <c r="J49" s="35">
        <v>62</v>
      </c>
      <c r="K49" s="35">
        <v>62</v>
      </c>
      <c r="L49" s="35">
        <v>61</v>
      </c>
      <c r="M49" s="35">
        <v>60</v>
      </c>
      <c r="N49" s="35">
        <v>60</v>
      </c>
      <c r="O49" s="35">
        <v>59</v>
      </c>
      <c r="P49" s="35">
        <v>59</v>
      </c>
      <c r="Q49" s="35">
        <v>59</v>
      </c>
      <c r="R49" s="35">
        <v>58</v>
      </c>
      <c r="S49" s="35">
        <v>57.5</v>
      </c>
      <c r="T49" s="35">
        <v>57.5</v>
      </c>
      <c r="U49" s="35">
        <v>57</v>
      </c>
      <c r="V49" s="35">
        <v>57</v>
      </c>
      <c r="W49" s="35">
        <v>57</v>
      </c>
      <c r="X49" s="35">
        <v>57</v>
      </c>
      <c r="Y49" s="35">
        <v>57</v>
      </c>
      <c r="Z49" s="35">
        <v>57</v>
      </c>
      <c r="AA49" s="35">
        <v>57</v>
      </c>
      <c r="AB49" s="35">
        <v>57</v>
      </c>
      <c r="AC49" s="35">
        <v>57</v>
      </c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55"/>
      <c r="AP49" s="55"/>
      <c r="AQ49" s="55"/>
      <c r="AR49" s="55"/>
      <c r="AS49" s="55"/>
      <c r="AT49" s="55"/>
      <c r="AU49" s="55"/>
      <c r="AV49" s="55"/>
      <c r="AW49" s="55"/>
      <c r="AX49" s="55"/>
      <c r="AY49" s="55"/>
      <c r="AZ49" s="55"/>
      <c r="BA49" s="55"/>
      <c r="BB49" s="55"/>
      <c r="BC49" s="55"/>
      <c r="BD49" s="55">
        <v>52</v>
      </c>
      <c r="BE49" s="69">
        <f t="shared" si="11"/>
        <v>10</v>
      </c>
      <c r="BF49" s="54">
        <f t="shared" si="14"/>
        <v>62</v>
      </c>
      <c r="BG49" s="69">
        <f t="shared" si="12"/>
        <v>-52</v>
      </c>
      <c r="BH49" s="70"/>
      <c r="BI49" s="70"/>
      <c r="BJ49" s="70"/>
      <c r="BK49" s="70"/>
      <c r="BL49" s="70"/>
      <c r="BM49" s="70"/>
      <c r="BN49" s="70"/>
      <c r="BO49" s="70"/>
      <c r="BP49" s="70"/>
      <c r="BQ49" s="70"/>
      <c r="BR49" s="70"/>
      <c r="BS49" s="70"/>
      <c r="BT49" s="70"/>
      <c r="BU49" s="70"/>
      <c r="BV49" s="70"/>
      <c r="BW49" s="70"/>
      <c r="BX49" s="70"/>
      <c r="BY49" s="70"/>
      <c r="BZ49" s="70"/>
      <c r="CA49" s="70"/>
      <c r="CB49" s="71">
        <f t="shared" si="13"/>
        <v>6.2</v>
      </c>
      <c r="CC49" s="57"/>
      <c r="CD49" s="56"/>
      <c r="CE49" s="57" t="s">
        <v>295</v>
      </c>
      <c r="CF49" s="57" t="s">
        <v>295</v>
      </c>
      <c r="CG49" s="57"/>
      <c r="CH49" s="57"/>
      <c r="CI49" s="57"/>
      <c r="CJ49" s="57"/>
      <c r="CK49" s="57"/>
      <c r="CL49" s="57"/>
      <c r="CM49" s="57"/>
      <c r="CN49" s="57"/>
      <c r="CO49" s="57"/>
      <c r="CP49" s="57"/>
      <c r="CQ49" s="57"/>
      <c r="CR49" s="58" t="s">
        <v>75</v>
      </c>
      <c r="CS49" s="58" t="s">
        <v>76</v>
      </c>
      <c r="CT49" s="72">
        <v>40302</v>
      </c>
    </row>
    <row r="50" spans="1:98" ht="12.75" hidden="1">
      <c r="A50" s="60"/>
      <c r="B50" s="59" t="s">
        <v>185</v>
      </c>
      <c r="C50" s="55"/>
      <c r="D50" s="55">
        <v>175</v>
      </c>
      <c r="E50" s="55">
        <v>62</v>
      </c>
      <c r="F50" s="35">
        <v>62</v>
      </c>
      <c r="G50" s="35">
        <v>63</v>
      </c>
      <c r="H50" s="35">
        <v>62.7</v>
      </c>
      <c r="I50" s="35">
        <v>62</v>
      </c>
      <c r="J50" s="35">
        <v>61.9</v>
      </c>
      <c r="K50" s="35">
        <v>61.9</v>
      </c>
      <c r="L50" s="35">
        <v>61.9</v>
      </c>
      <c r="M50" s="35">
        <v>61.9</v>
      </c>
      <c r="N50" s="35">
        <v>61.9</v>
      </c>
      <c r="O50" s="35">
        <v>61.9</v>
      </c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55"/>
      <c r="AP50" s="55"/>
      <c r="AQ50" s="55"/>
      <c r="AR50" s="55"/>
      <c r="AS50" s="55"/>
      <c r="AT50" s="55"/>
      <c r="AU50" s="55"/>
      <c r="AV50" s="55"/>
      <c r="AW50" s="55"/>
      <c r="AX50" s="55"/>
      <c r="AY50" s="55"/>
      <c r="AZ50" s="55"/>
      <c r="BA50" s="55"/>
      <c r="BB50" s="55"/>
      <c r="BC50" s="55"/>
      <c r="BD50" s="55">
        <v>56</v>
      </c>
      <c r="BE50" s="69">
        <f t="shared" si="11"/>
        <v>6</v>
      </c>
      <c r="BF50" s="54">
        <f t="shared" si="14"/>
        <v>62</v>
      </c>
      <c r="BG50" s="69">
        <f t="shared" si="12"/>
        <v>-56</v>
      </c>
      <c r="BH50" s="70"/>
      <c r="BI50" s="70"/>
      <c r="BJ50" s="70"/>
      <c r="BK50" s="70"/>
      <c r="BL50" s="70"/>
      <c r="BM50" s="70"/>
      <c r="BN50" s="70"/>
      <c r="BO50" s="70"/>
      <c r="BP50" s="70"/>
      <c r="BQ50" s="70"/>
      <c r="BR50" s="70"/>
      <c r="BS50" s="70"/>
      <c r="BT50" s="70"/>
      <c r="BU50" s="70"/>
      <c r="BV50" s="70"/>
      <c r="BW50" s="70"/>
      <c r="BX50" s="70"/>
      <c r="BY50" s="70"/>
      <c r="BZ50" s="70"/>
      <c r="CA50" s="70"/>
      <c r="CB50" s="71">
        <f t="shared" si="13"/>
        <v>10.333333333333334</v>
      </c>
      <c r="CC50" s="57">
        <f>E50</f>
        <v>62</v>
      </c>
      <c r="CD50" s="56"/>
      <c r="CE50" s="57" t="s">
        <v>186</v>
      </c>
      <c r="CF50" s="57" t="s">
        <v>187</v>
      </c>
      <c r="CG50" s="57"/>
      <c r="CH50" s="57"/>
      <c r="CI50" s="57"/>
      <c r="CJ50" s="57"/>
      <c r="CK50" s="57"/>
      <c r="CL50" s="57"/>
      <c r="CM50" s="57"/>
      <c r="CN50" s="57"/>
      <c r="CO50" s="57"/>
      <c r="CP50" s="57"/>
      <c r="CQ50" s="57" t="s">
        <v>188</v>
      </c>
      <c r="CR50" s="58"/>
      <c r="CS50" s="58"/>
      <c r="CT50" s="72" t="s">
        <v>53</v>
      </c>
    </row>
    <row r="51" spans="1:98" ht="12.75" hidden="1">
      <c r="A51" s="60"/>
      <c r="B51" s="59" t="s">
        <v>198</v>
      </c>
      <c r="C51" s="55">
        <v>25</v>
      </c>
      <c r="D51" s="55">
        <v>170</v>
      </c>
      <c r="E51" s="55">
        <v>70</v>
      </c>
      <c r="F51" s="35">
        <v>68</v>
      </c>
      <c r="G51" s="35">
        <v>68</v>
      </c>
      <c r="H51" s="35">
        <v>68</v>
      </c>
      <c r="I51" s="35">
        <v>68</v>
      </c>
      <c r="J51" s="35">
        <v>68</v>
      </c>
      <c r="K51" s="35">
        <v>68</v>
      </c>
      <c r="L51" s="35">
        <v>68</v>
      </c>
      <c r="M51" s="35">
        <v>68</v>
      </c>
      <c r="N51" s="35">
        <v>68</v>
      </c>
      <c r="O51" s="35">
        <v>70</v>
      </c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55"/>
      <c r="AP51" s="55"/>
      <c r="AQ51" s="55"/>
      <c r="AR51" s="55"/>
      <c r="AS51" s="55"/>
      <c r="AT51" s="55"/>
      <c r="AU51" s="55"/>
      <c r="AV51" s="55"/>
      <c r="AW51" s="55"/>
      <c r="AX51" s="55"/>
      <c r="AY51" s="55"/>
      <c r="AZ51" s="55"/>
      <c r="BA51" s="55"/>
      <c r="BB51" s="55"/>
      <c r="BC51" s="55"/>
      <c r="BD51" s="55">
        <v>65</v>
      </c>
      <c r="BE51" s="69">
        <f t="shared" si="11"/>
        <v>5</v>
      </c>
      <c r="BF51" s="54">
        <f t="shared" si="14"/>
        <v>70</v>
      </c>
      <c r="BG51" s="69">
        <f t="shared" si="12"/>
        <v>-65</v>
      </c>
      <c r="BH51" s="70"/>
      <c r="BI51" s="70"/>
      <c r="BJ51" s="70"/>
      <c r="BK51" s="70"/>
      <c r="BL51" s="70"/>
      <c r="BM51" s="70"/>
      <c r="BN51" s="70"/>
      <c r="BO51" s="70"/>
      <c r="BP51" s="70"/>
      <c r="BQ51" s="70"/>
      <c r="BR51" s="70"/>
      <c r="BS51" s="70"/>
      <c r="BT51" s="70"/>
      <c r="BU51" s="70"/>
      <c r="BV51" s="70"/>
      <c r="BW51" s="70"/>
      <c r="BX51" s="70"/>
      <c r="BY51" s="70"/>
      <c r="BZ51" s="70"/>
      <c r="CA51" s="70"/>
      <c r="CB51" s="71">
        <f t="shared" si="13"/>
        <v>14</v>
      </c>
      <c r="CC51" s="57">
        <f>E51</f>
        <v>70</v>
      </c>
      <c r="CD51" s="56"/>
      <c r="CE51" s="57" t="s">
        <v>199</v>
      </c>
      <c r="CF51" s="57"/>
      <c r="CG51" s="57"/>
      <c r="CH51" s="57"/>
      <c r="CI51" s="57"/>
      <c r="CJ51" s="57"/>
      <c r="CK51" s="57"/>
      <c r="CL51" s="57"/>
      <c r="CM51" s="57"/>
      <c r="CN51" s="57"/>
      <c r="CO51" s="57"/>
      <c r="CP51" s="57"/>
      <c r="CQ51" s="57"/>
      <c r="CR51" s="58" t="s">
        <v>200</v>
      </c>
      <c r="CS51" s="58" t="s">
        <v>201</v>
      </c>
      <c r="CT51" s="72" t="s">
        <v>53</v>
      </c>
    </row>
    <row r="52" spans="1:98" ht="15" customHeight="1">
      <c r="A52" s="73">
        <v>21</v>
      </c>
      <c r="B52" s="59" t="s">
        <v>372</v>
      </c>
      <c r="C52" s="55">
        <v>25</v>
      </c>
      <c r="D52" s="55">
        <v>169</v>
      </c>
      <c r="E52" s="55">
        <v>59.5</v>
      </c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>
        <v>59.5</v>
      </c>
      <c r="AN52" s="35"/>
      <c r="AO52" s="55">
        <v>60</v>
      </c>
      <c r="AP52" s="55">
        <v>60</v>
      </c>
      <c r="AQ52" s="55">
        <v>60</v>
      </c>
      <c r="AR52" s="74">
        <v>59.5</v>
      </c>
      <c r="AS52" s="55">
        <v>59.5</v>
      </c>
      <c r="AT52" s="74">
        <v>58.1</v>
      </c>
      <c r="AU52" s="55">
        <v>58.1</v>
      </c>
      <c r="AV52" s="74">
        <v>59.2</v>
      </c>
      <c r="AW52" s="74">
        <v>58.7</v>
      </c>
      <c r="AX52" s="74">
        <v>58.1</v>
      </c>
      <c r="AY52" s="74">
        <v>56.9</v>
      </c>
      <c r="AZ52" s="55">
        <v>56.9</v>
      </c>
      <c r="BA52" s="74">
        <v>58.5</v>
      </c>
      <c r="BB52" s="74">
        <v>58</v>
      </c>
      <c r="BC52" s="55">
        <v>58</v>
      </c>
      <c r="BD52" s="55">
        <v>54</v>
      </c>
      <c r="BE52" s="69">
        <f t="shared" si="11"/>
        <v>5.5</v>
      </c>
      <c r="BF52" s="54">
        <f t="shared" si="14"/>
        <v>1.5</v>
      </c>
      <c r="BG52" s="69">
        <f t="shared" si="12"/>
        <v>4</v>
      </c>
      <c r="BH52" s="70"/>
      <c r="BI52" s="70"/>
      <c r="BJ52" s="70"/>
      <c r="BK52" s="70"/>
      <c r="BL52" s="70"/>
      <c r="BM52" s="70"/>
      <c r="BN52" s="70"/>
      <c r="BO52" s="70"/>
      <c r="BP52" s="70"/>
      <c r="BQ52" s="70"/>
      <c r="BR52" s="70"/>
      <c r="BS52" s="70"/>
      <c r="BT52" s="70"/>
      <c r="BU52" s="70"/>
      <c r="BV52" s="70"/>
      <c r="BW52" s="70"/>
      <c r="BX52" s="70"/>
      <c r="BY52" s="70"/>
      <c r="BZ52" s="70"/>
      <c r="CA52" s="70"/>
      <c r="CB52" s="71">
        <f>BF52/BE52</f>
        <v>0.2727272727272727</v>
      </c>
      <c r="CC52" s="57"/>
      <c r="CD52" s="56"/>
      <c r="CE52" s="57"/>
      <c r="CF52" s="75" t="s">
        <v>440</v>
      </c>
      <c r="CG52" s="57"/>
      <c r="CH52" s="57"/>
      <c r="CI52" s="57"/>
      <c r="CJ52" s="57"/>
      <c r="CK52" s="57"/>
      <c r="CL52" s="57"/>
      <c r="CM52" s="57"/>
      <c r="CN52" s="57"/>
      <c r="CO52" s="57"/>
      <c r="CP52" s="57"/>
      <c r="CQ52" s="57" t="s">
        <v>374</v>
      </c>
      <c r="CR52" s="58" t="s">
        <v>355</v>
      </c>
      <c r="CS52" s="58" t="s">
        <v>373</v>
      </c>
      <c r="CT52" s="72"/>
    </row>
    <row r="53" spans="1:98" ht="12.75">
      <c r="A53" s="60">
        <v>25</v>
      </c>
      <c r="B53" s="59" t="s">
        <v>391</v>
      </c>
      <c r="C53" s="55"/>
      <c r="D53" s="55">
        <v>166</v>
      </c>
      <c r="E53" s="55">
        <v>77</v>
      </c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>
        <v>77</v>
      </c>
      <c r="AH53" s="35"/>
      <c r="AI53" s="35"/>
      <c r="AJ53" s="35"/>
      <c r="AK53" s="35"/>
      <c r="AL53" s="35">
        <v>73</v>
      </c>
      <c r="AM53" s="35">
        <v>72.5</v>
      </c>
      <c r="AN53" s="35">
        <v>72.5</v>
      </c>
      <c r="AO53" s="55">
        <v>72.5</v>
      </c>
      <c r="AP53" s="55">
        <v>72</v>
      </c>
      <c r="AQ53" s="55">
        <v>72</v>
      </c>
      <c r="AR53" s="55">
        <v>72</v>
      </c>
      <c r="AS53" s="74">
        <v>73.5</v>
      </c>
      <c r="AT53" s="74">
        <v>73</v>
      </c>
      <c r="AU53" s="55">
        <v>73</v>
      </c>
      <c r="AV53" s="55">
        <v>73</v>
      </c>
      <c r="AW53" s="55">
        <v>73</v>
      </c>
      <c r="AX53" s="55">
        <v>73</v>
      </c>
      <c r="AY53" s="55">
        <v>73</v>
      </c>
      <c r="AZ53" s="55">
        <v>73</v>
      </c>
      <c r="BA53" s="55">
        <v>73</v>
      </c>
      <c r="BB53" s="55">
        <v>73</v>
      </c>
      <c r="BC53" s="74">
        <v>72</v>
      </c>
      <c r="BD53" s="55">
        <v>67</v>
      </c>
      <c r="BE53" s="69">
        <f t="shared" si="11"/>
        <v>10</v>
      </c>
      <c r="BF53" s="54">
        <f t="shared" si="14"/>
        <v>5</v>
      </c>
      <c r="BG53" s="69">
        <f>BE53-BF53</f>
        <v>5</v>
      </c>
      <c r="BH53" s="70"/>
      <c r="BI53" s="70"/>
      <c r="BJ53" s="70"/>
      <c r="BK53" s="70"/>
      <c r="BL53" s="70"/>
      <c r="BM53" s="70"/>
      <c r="BN53" s="70"/>
      <c r="BO53" s="70"/>
      <c r="BP53" s="70"/>
      <c r="BQ53" s="70"/>
      <c r="BR53" s="70"/>
      <c r="BS53" s="70"/>
      <c r="BT53" s="70"/>
      <c r="BU53" s="70"/>
      <c r="BV53" s="70"/>
      <c r="BW53" s="70"/>
      <c r="BX53" s="70"/>
      <c r="BY53" s="70"/>
      <c r="BZ53" s="70"/>
      <c r="CA53" s="70"/>
      <c r="CB53" s="71">
        <f>BF53/BE53</f>
        <v>0.5</v>
      </c>
      <c r="CC53" s="57"/>
      <c r="CD53" s="56"/>
      <c r="CE53" s="57" t="s">
        <v>371</v>
      </c>
      <c r="CF53" s="57" t="s">
        <v>360</v>
      </c>
      <c r="CG53" s="57"/>
      <c r="CH53" s="57"/>
      <c r="CI53" s="57"/>
      <c r="CJ53" s="57"/>
      <c r="CK53" s="57"/>
      <c r="CL53" s="57"/>
      <c r="CM53" s="57"/>
      <c r="CN53" s="57"/>
      <c r="CO53" s="57"/>
      <c r="CP53" s="57"/>
      <c r="CQ53" s="57"/>
      <c r="CR53" s="58" t="s">
        <v>357</v>
      </c>
      <c r="CS53" s="58" t="s">
        <v>361</v>
      </c>
      <c r="CT53" s="72" t="s">
        <v>356</v>
      </c>
    </row>
    <row r="54" spans="1:98" ht="12.75" customHeight="1">
      <c r="A54" s="60">
        <v>27</v>
      </c>
      <c r="B54" s="59" t="s">
        <v>375</v>
      </c>
      <c r="C54" s="55">
        <v>21</v>
      </c>
      <c r="D54" s="55">
        <v>165</v>
      </c>
      <c r="E54" s="55">
        <v>58</v>
      </c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>
        <v>58</v>
      </c>
      <c r="AO54" s="55">
        <v>58</v>
      </c>
      <c r="AP54" s="55">
        <v>56.8</v>
      </c>
      <c r="AQ54" s="55">
        <v>56.8</v>
      </c>
      <c r="AR54" s="55">
        <v>56.8</v>
      </c>
      <c r="AS54" s="74">
        <v>58.4</v>
      </c>
      <c r="AT54" s="55">
        <v>58.4</v>
      </c>
      <c r="AU54" s="55">
        <v>58.4</v>
      </c>
      <c r="AV54" s="55">
        <v>58.4</v>
      </c>
      <c r="AW54" s="74">
        <v>57.8</v>
      </c>
      <c r="AX54" s="74">
        <v>57.4</v>
      </c>
      <c r="AY54" s="55">
        <v>57.4</v>
      </c>
      <c r="AZ54" s="74">
        <v>57.9</v>
      </c>
      <c r="BA54" s="74">
        <v>57.6</v>
      </c>
      <c r="BB54" s="55">
        <v>57.6</v>
      </c>
      <c r="BC54" s="55">
        <v>57.6</v>
      </c>
      <c r="BD54" s="55">
        <v>52</v>
      </c>
      <c r="BE54" s="69">
        <f t="shared" si="11"/>
        <v>6</v>
      </c>
      <c r="BF54" s="54">
        <f t="shared" si="14"/>
        <v>0.3999999999999986</v>
      </c>
      <c r="BG54" s="69">
        <f>BE54-BF54</f>
        <v>5.600000000000001</v>
      </c>
      <c r="BH54" s="70"/>
      <c r="BI54" s="70"/>
      <c r="BJ54" s="70"/>
      <c r="BK54" s="70"/>
      <c r="BL54" s="70"/>
      <c r="BM54" s="70"/>
      <c r="BN54" s="70"/>
      <c r="BO54" s="70"/>
      <c r="BP54" s="70"/>
      <c r="BQ54" s="70"/>
      <c r="BR54" s="70"/>
      <c r="BS54" s="70"/>
      <c r="BT54" s="70"/>
      <c r="BU54" s="70"/>
      <c r="BV54" s="70"/>
      <c r="BW54" s="70"/>
      <c r="BX54" s="70"/>
      <c r="BY54" s="70"/>
      <c r="BZ54" s="70"/>
      <c r="CA54" s="70"/>
      <c r="CB54" s="71">
        <f>BF54/BE54</f>
        <v>0.06666666666666643</v>
      </c>
      <c r="CC54" s="57"/>
      <c r="CD54" s="56"/>
      <c r="CE54" s="57" t="s">
        <v>376</v>
      </c>
      <c r="CF54" s="57" t="s">
        <v>432</v>
      </c>
      <c r="CG54" s="57"/>
      <c r="CH54" s="57"/>
      <c r="CI54" s="57"/>
      <c r="CJ54" s="57"/>
      <c r="CK54" s="57"/>
      <c r="CL54" s="57"/>
      <c r="CM54" s="57"/>
      <c r="CN54" s="57"/>
      <c r="CO54" s="57"/>
      <c r="CP54" s="57"/>
      <c r="CQ54" s="57"/>
      <c r="CR54" s="58" t="s">
        <v>377</v>
      </c>
      <c r="CS54" s="58" t="s">
        <v>438</v>
      </c>
      <c r="CT54" s="72" t="s">
        <v>378</v>
      </c>
    </row>
    <row r="55" spans="1:98" ht="12.75">
      <c r="A55" s="60">
        <v>32</v>
      </c>
      <c r="B55" s="59" t="s">
        <v>309</v>
      </c>
      <c r="C55" s="55">
        <v>27</v>
      </c>
      <c r="D55" s="55">
        <v>170</v>
      </c>
      <c r="E55" s="55">
        <v>59.7</v>
      </c>
      <c r="F55" s="35">
        <v>59.7</v>
      </c>
      <c r="G55" s="35">
        <v>59.7</v>
      </c>
      <c r="H55" s="35">
        <v>59.7</v>
      </c>
      <c r="I55" s="35">
        <v>59.7</v>
      </c>
      <c r="J55" s="35">
        <v>59.7</v>
      </c>
      <c r="K55" s="35">
        <v>58.4</v>
      </c>
      <c r="L55" s="35">
        <v>58.4</v>
      </c>
      <c r="M55" s="35">
        <v>57.8</v>
      </c>
      <c r="N55" s="35">
        <v>57</v>
      </c>
      <c r="O55" s="35">
        <v>56.9</v>
      </c>
      <c r="P55" s="35">
        <v>56.9</v>
      </c>
      <c r="Q55" s="35">
        <v>56.8</v>
      </c>
      <c r="R55" s="35">
        <v>56.8</v>
      </c>
      <c r="S55" s="35">
        <v>56.8</v>
      </c>
      <c r="T55" s="35">
        <v>56.8</v>
      </c>
      <c r="U55" s="35">
        <v>56.1</v>
      </c>
      <c r="V55" s="35">
        <v>56.1</v>
      </c>
      <c r="W55" s="35">
        <v>55.8</v>
      </c>
      <c r="X55" s="35">
        <v>55.8</v>
      </c>
      <c r="Y55" s="35">
        <v>55.8</v>
      </c>
      <c r="Z55" s="35">
        <v>55.8</v>
      </c>
      <c r="AA55" s="35">
        <v>56.2</v>
      </c>
      <c r="AB55" s="35">
        <v>56.2</v>
      </c>
      <c r="AC55" s="35">
        <v>56.2</v>
      </c>
      <c r="AD55" s="35">
        <v>54.9</v>
      </c>
      <c r="AE55" s="35">
        <v>54.9</v>
      </c>
      <c r="AF55" s="35">
        <v>54.8</v>
      </c>
      <c r="AG55" s="35"/>
      <c r="AH55" s="35"/>
      <c r="AI55" s="35"/>
      <c r="AJ55" s="35"/>
      <c r="AK55" s="35"/>
      <c r="AL55" s="35"/>
      <c r="AM55" s="35"/>
      <c r="AN55" s="35"/>
      <c r="AO55" s="55">
        <v>54.8</v>
      </c>
      <c r="AP55" s="55">
        <v>54.8</v>
      </c>
      <c r="AQ55" s="55">
        <v>54.8</v>
      </c>
      <c r="AR55" s="74">
        <v>56.9</v>
      </c>
      <c r="AS55" s="55">
        <v>56.9</v>
      </c>
      <c r="AT55" s="55">
        <v>56.9</v>
      </c>
      <c r="AU55" s="55">
        <v>56.9</v>
      </c>
      <c r="AV55" s="74">
        <v>59</v>
      </c>
      <c r="AW55" s="55">
        <v>59</v>
      </c>
      <c r="AX55" s="55">
        <v>59</v>
      </c>
      <c r="AY55" s="55">
        <v>59</v>
      </c>
      <c r="AZ55" s="55">
        <v>59</v>
      </c>
      <c r="BA55" s="55">
        <v>59</v>
      </c>
      <c r="BB55" s="55">
        <v>59</v>
      </c>
      <c r="BC55" s="55">
        <v>59</v>
      </c>
      <c r="BD55" s="55">
        <v>53</v>
      </c>
      <c r="BE55" s="69">
        <f t="shared" si="11"/>
        <v>6.700000000000003</v>
      </c>
      <c r="BF55" s="54">
        <f t="shared" si="14"/>
        <v>0.7000000000000028</v>
      </c>
      <c r="BG55" s="69">
        <f>BE55-BF55</f>
        <v>6</v>
      </c>
      <c r="BH55" s="69">
        <f>H55-BG55</f>
        <v>53.7</v>
      </c>
      <c r="BI55" s="54">
        <f>H55-BF55</f>
        <v>59</v>
      </c>
      <c r="BJ55" s="69">
        <f>BH55-BI55</f>
        <v>-5.299999999999997</v>
      </c>
      <c r="BK55" s="69">
        <f>K55-BJ55</f>
        <v>63.699999999999996</v>
      </c>
      <c r="BL55" s="54">
        <f>K55-BI55</f>
        <v>-0.6000000000000014</v>
      </c>
      <c r="BM55" s="69">
        <f>BK55-BL55</f>
        <v>64.3</v>
      </c>
      <c r="BN55" s="69">
        <f>N55-BM55</f>
        <v>-7.299999999999997</v>
      </c>
      <c r="BO55" s="54">
        <f>N55-BL55</f>
        <v>57.6</v>
      </c>
      <c r="BP55" s="69">
        <f>BN55-BO55</f>
        <v>-64.9</v>
      </c>
      <c r="BQ55" s="69">
        <f>Q55-BP55</f>
        <v>121.7</v>
      </c>
      <c r="BR55" s="54">
        <f>Q55-BO55</f>
        <v>-0.8000000000000043</v>
      </c>
      <c r="BS55" s="69">
        <f>BQ55-BR55</f>
        <v>122.5</v>
      </c>
      <c r="BT55" s="69">
        <f>T55-BS55</f>
        <v>-65.7</v>
      </c>
      <c r="BU55" s="54">
        <f>T55-BR55</f>
        <v>57.6</v>
      </c>
      <c r="BV55" s="69">
        <f>BT55-BU55</f>
        <v>-123.30000000000001</v>
      </c>
      <c r="BW55" s="69">
        <f>W55-BV55</f>
        <v>179.10000000000002</v>
      </c>
      <c r="BX55" s="54">
        <f>W55-BU55</f>
        <v>-1.8000000000000043</v>
      </c>
      <c r="BY55" s="69">
        <f>BW55-BX55</f>
        <v>180.90000000000003</v>
      </c>
      <c r="BZ55" s="69">
        <f>Z55-BY55</f>
        <v>-125.10000000000004</v>
      </c>
      <c r="CA55" s="54">
        <f>Z55-BX55</f>
        <v>57.6</v>
      </c>
      <c r="CB55" s="71">
        <f>BF55/BE55</f>
        <v>0.10447761194029889</v>
      </c>
      <c r="CC55" s="57"/>
      <c r="CD55" s="56"/>
      <c r="CE55" s="57" t="s">
        <v>141</v>
      </c>
      <c r="CF55" s="57" t="s">
        <v>397</v>
      </c>
      <c r="CG55" s="57"/>
      <c r="CH55" s="57"/>
      <c r="CI55" s="57"/>
      <c r="CJ55" s="57"/>
      <c r="CK55" s="57"/>
      <c r="CL55" s="57"/>
      <c r="CM55" s="57"/>
      <c r="CN55" s="57"/>
      <c r="CO55" s="57"/>
      <c r="CP55" s="57"/>
      <c r="CQ55" s="57"/>
      <c r="CR55" s="58" t="s">
        <v>142</v>
      </c>
      <c r="CS55" s="58" t="s">
        <v>143</v>
      </c>
      <c r="CT55" s="72">
        <v>40296</v>
      </c>
    </row>
    <row r="56" spans="1:98" ht="17.25">
      <c r="A56" s="80" t="s">
        <v>389</v>
      </c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  <c r="AB56" s="81"/>
      <c r="AC56" s="81"/>
      <c r="AD56" s="81"/>
      <c r="AE56" s="81"/>
      <c r="AF56" s="81"/>
      <c r="AG56" s="81"/>
      <c r="AH56" s="81"/>
      <c r="AI56" s="81"/>
      <c r="AJ56" s="81"/>
      <c r="AK56" s="81"/>
      <c r="AL56" s="81"/>
      <c r="AM56" s="81"/>
      <c r="AN56" s="81"/>
      <c r="AO56" s="81"/>
      <c r="AP56" s="81"/>
      <c r="AQ56" s="81"/>
      <c r="AR56" s="81"/>
      <c r="AS56" s="81"/>
      <c r="AT56" s="81"/>
      <c r="AU56" s="81"/>
      <c r="AV56" s="81"/>
      <c r="AW56" s="81"/>
      <c r="AX56" s="81"/>
      <c r="AY56" s="81"/>
      <c r="AZ56" s="81"/>
      <c r="BA56" s="81"/>
      <c r="BB56" s="81"/>
      <c r="BC56" s="81"/>
      <c r="BD56" s="81"/>
      <c r="BE56" s="81"/>
      <c r="BF56" s="81"/>
      <c r="BG56" s="81"/>
      <c r="BH56" s="81"/>
      <c r="BI56" s="81"/>
      <c r="BJ56" s="81"/>
      <c r="BK56" s="81"/>
      <c r="BL56" s="81"/>
      <c r="BM56" s="81"/>
      <c r="BN56" s="81"/>
      <c r="BO56" s="81"/>
      <c r="BP56" s="81"/>
      <c r="BQ56" s="81"/>
      <c r="BR56" s="81"/>
      <c r="BS56" s="81"/>
      <c r="BT56" s="81"/>
      <c r="BU56" s="81"/>
      <c r="BV56" s="81"/>
      <c r="BW56" s="81"/>
      <c r="BX56" s="81"/>
      <c r="BY56" s="81"/>
      <c r="BZ56" s="81"/>
      <c r="CA56" s="81"/>
      <c r="CB56" s="81"/>
      <c r="CC56" s="81"/>
      <c r="CD56" s="81"/>
      <c r="CE56" s="81"/>
      <c r="CF56" s="81"/>
      <c r="CG56" s="81"/>
      <c r="CH56" s="81"/>
      <c r="CI56" s="81"/>
      <c r="CJ56" s="81"/>
      <c r="CK56" s="81"/>
      <c r="CL56" s="81"/>
      <c r="CM56" s="81"/>
      <c r="CN56" s="81"/>
      <c r="CO56" s="81"/>
      <c r="CP56" s="81"/>
      <c r="CQ56" s="81"/>
      <c r="CR56" s="81"/>
      <c r="CS56" s="81"/>
      <c r="CT56" s="82"/>
    </row>
    <row r="57" spans="1:98" ht="12.75" hidden="1">
      <c r="A57" s="9">
        <v>33</v>
      </c>
      <c r="B57" s="10" t="s">
        <v>193</v>
      </c>
      <c r="C57" s="14">
        <v>24</v>
      </c>
      <c r="D57" s="14">
        <v>160</v>
      </c>
      <c r="E57" s="14">
        <v>61.5</v>
      </c>
      <c r="F57" s="14"/>
      <c r="G57" s="14"/>
      <c r="H57" s="14"/>
      <c r="I57" s="14"/>
      <c r="J57" s="14"/>
      <c r="K57" s="14"/>
      <c r="L57" s="14"/>
      <c r="M57" s="23">
        <v>61.5</v>
      </c>
      <c r="N57" s="14">
        <v>61.5</v>
      </c>
      <c r="O57" s="14">
        <v>61.5</v>
      </c>
      <c r="P57" s="23">
        <v>59.6</v>
      </c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>
        <v>55</v>
      </c>
      <c r="BE57" s="15">
        <f>E57-BD57</f>
        <v>6.5</v>
      </c>
      <c r="BF57" s="24">
        <f>O57-P57</f>
        <v>1.8999999999999986</v>
      </c>
      <c r="BG57" s="15">
        <f>BE57-BF57</f>
        <v>4.600000000000001</v>
      </c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16">
        <f aca="true" t="shared" si="15" ref="CB57:CB66">BF57/BE57</f>
        <v>0.2923076923076921</v>
      </c>
      <c r="CC57" s="1"/>
      <c r="CD57" s="15"/>
      <c r="CE57" s="5" t="s">
        <v>194</v>
      </c>
      <c r="CF57" s="5" t="s">
        <v>194</v>
      </c>
      <c r="CG57" s="11"/>
      <c r="CH57" s="11"/>
      <c r="CI57" s="11"/>
      <c r="CJ57" s="11"/>
      <c r="CK57" s="11"/>
      <c r="CL57" s="11"/>
      <c r="CM57" s="11"/>
      <c r="CN57" s="11"/>
      <c r="CO57" s="11"/>
      <c r="CP57" s="11"/>
      <c r="CQ57" s="20" t="s">
        <v>195</v>
      </c>
      <c r="CR57" s="9" t="s">
        <v>196</v>
      </c>
      <c r="CS57" s="9" t="s">
        <v>197</v>
      </c>
      <c r="CT57" s="22">
        <v>40316</v>
      </c>
    </row>
    <row r="58" ht="12.75" hidden="1"/>
    <row r="59" spans="1:98" ht="12.75">
      <c r="A59" s="60">
        <v>17</v>
      </c>
      <c r="B59" s="59" t="s">
        <v>208</v>
      </c>
      <c r="C59" s="55">
        <v>24</v>
      </c>
      <c r="D59" s="55">
        <v>163</v>
      </c>
      <c r="E59" s="55">
        <v>66</v>
      </c>
      <c r="F59" s="35">
        <v>61</v>
      </c>
      <c r="G59" s="35">
        <v>61</v>
      </c>
      <c r="H59" s="35">
        <v>61</v>
      </c>
      <c r="I59" s="35">
        <v>61</v>
      </c>
      <c r="J59" s="35">
        <v>61</v>
      </c>
      <c r="K59" s="35">
        <v>61</v>
      </c>
      <c r="L59" s="35">
        <v>61</v>
      </c>
      <c r="M59" s="35">
        <v>61</v>
      </c>
      <c r="N59" s="35">
        <v>61</v>
      </c>
      <c r="O59" s="35">
        <v>61</v>
      </c>
      <c r="P59" s="35"/>
      <c r="Q59" s="35"/>
      <c r="R59" s="35"/>
      <c r="S59" s="35"/>
      <c r="T59" s="35"/>
      <c r="U59" s="35"/>
      <c r="V59" s="35"/>
      <c r="W59" s="35"/>
      <c r="X59" s="35">
        <v>66</v>
      </c>
      <c r="Y59" s="35">
        <v>66</v>
      </c>
      <c r="Z59" s="35">
        <v>66</v>
      </c>
      <c r="AA59" s="35">
        <f>Y59+1</f>
        <v>67</v>
      </c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  <c r="AO59" s="55">
        <v>61</v>
      </c>
      <c r="AP59" s="55">
        <v>61</v>
      </c>
      <c r="AQ59" s="55">
        <v>61</v>
      </c>
      <c r="AR59" s="55">
        <v>61</v>
      </c>
      <c r="AS59" s="55">
        <v>61</v>
      </c>
      <c r="AT59" s="55">
        <v>61</v>
      </c>
      <c r="AU59" s="55">
        <v>61</v>
      </c>
      <c r="AV59" s="55">
        <v>61</v>
      </c>
      <c r="AW59" s="55">
        <v>61</v>
      </c>
      <c r="AX59" s="55">
        <v>61</v>
      </c>
      <c r="AY59" s="55">
        <v>61</v>
      </c>
      <c r="AZ59" s="74">
        <v>59</v>
      </c>
      <c r="BA59" s="55">
        <v>59</v>
      </c>
      <c r="BB59" s="55">
        <v>59</v>
      </c>
      <c r="BC59" s="55">
        <v>59</v>
      </c>
      <c r="BD59" s="55">
        <v>55</v>
      </c>
      <c r="BE59" s="69">
        <f>E59-BD59</f>
        <v>11</v>
      </c>
      <c r="BF59" s="54">
        <f>E59-BC59</f>
        <v>7</v>
      </c>
      <c r="BG59" s="69">
        <f>BE59-BF59</f>
        <v>4</v>
      </c>
      <c r="BH59" s="70"/>
      <c r="BI59" s="70"/>
      <c r="BJ59" s="70"/>
      <c r="BK59" s="70"/>
      <c r="BL59" s="70"/>
      <c r="BM59" s="70"/>
      <c r="BN59" s="70"/>
      <c r="BO59" s="70"/>
      <c r="BP59" s="70"/>
      <c r="BQ59" s="70"/>
      <c r="BR59" s="70"/>
      <c r="BS59" s="70"/>
      <c r="BT59" s="70"/>
      <c r="BU59" s="70"/>
      <c r="BV59" s="70"/>
      <c r="BW59" s="70"/>
      <c r="BX59" s="70"/>
      <c r="BY59" s="70"/>
      <c r="BZ59" s="70"/>
      <c r="CA59" s="70"/>
      <c r="CB59" s="71">
        <f>BF59/BE59</f>
        <v>0.6363636363636364</v>
      </c>
      <c r="CC59" s="57"/>
      <c r="CD59" s="56"/>
      <c r="CE59" s="57" t="s">
        <v>302</v>
      </c>
      <c r="CF59" s="57" t="s">
        <v>302</v>
      </c>
      <c r="CG59" s="57"/>
      <c r="CH59" s="57"/>
      <c r="CI59" s="57"/>
      <c r="CJ59" s="57"/>
      <c r="CK59" s="57"/>
      <c r="CL59" s="57"/>
      <c r="CM59" s="57"/>
      <c r="CN59" s="57"/>
      <c r="CO59" s="57"/>
      <c r="CP59" s="57"/>
      <c r="CQ59" s="57" t="s">
        <v>209</v>
      </c>
      <c r="CR59" s="58"/>
      <c r="CS59" s="58" t="s">
        <v>210</v>
      </c>
      <c r="CT59" s="72" t="s">
        <v>53</v>
      </c>
    </row>
    <row r="60" spans="1:98" ht="12.75">
      <c r="A60" s="73">
        <v>22</v>
      </c>
      <c r="B60" s="59" t="s">
        <v>393</v>
      </c>
      <c r="C60" s="55">
        <v>27</v>
      </c>
      <c r="D60" s="55">
        <v>173</v>
      </c>
      <c r="E60" s="55">
        <v>69</v>
      </c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35"/>
      <c r="AO60" s="55"/>
      <c r="AP60" s="55"/>
      <c r="AQ60" s="55"/>
      <c r="AR60" s="55"/>
      <c r="AS60" s="74">
        <v>68</v>
      </c>
      <c r="AT60" s="74">
        <v>67.5</v>
      </c>
      <c r="AU60" s="55">
        <v>67.5</v>
      </c>
      <c r="AV60" s="55">
        <v>67.5</v>
      </c>
      <c r="AW60" s="55">
        <v>67.5</v>
      </c>
      <c r="AX60" s="74">
        <v>66</v>
      </c>
      <c r="AY60" s="55">
        <v>66</v>
      </c>
      <c r="AZ60" s="55">
        <v>66</v>
      </c>
      <c r="BA60" s="55">
        <v>66</v>
      </c>
      <c r="BB60" s="74">
        <v>65</v>
      </c>
      <c r="BC60" s="74">
        <v>65</v>
      </c>
      <c r="BD60" s="55">
        <v>62</v>
      </c>
      <c r="BE60" s="69">
        <f aca="true" t="shared" si="16" ref="BE60:BE72">E60-BD60</f>
        <v>7</v>
      </c>
      <c r="BF60" s="54">
        <f aca="true" t="shared" si="17" ref="BF60:BF69">E60-BC60</f>
        <v>4</v>
      </c>
      <c r="BG60" s="69">
        <f>BE60-BF60</f>
        <v>3</v>
      </c>
      <c r="BH60" s="70"/>
      <c r="BI60" s="70"/>
      <c r="BJ60" s="70"/>
      <c r="BK60" s="70"/>
      <c r="BL60" s="70"/>
      <c r="BM60" s="70"/>
      <c r="BN60" s="70"/>
      <c r="BO60" s="70"/>
      <c r="BP60" s="70"/>
      <c r="BQ60" s="70"/>
      <c r="BR60" s="70"/>
      <c r="BS60" s="70"/>
      <c r="BT60" s="70"/>
      <c r="BU60" s="70"/>
      <c r="BV60" s="70"/>
      <c r="BW60" s="70"/>
      <c r="BX60" s="70"/>
      <c r="BY60" s="70"/>
      <c r="BZ60" s="70"/>
      <c r="CA60" s="70"/>
      <c r="CB60" s="71"/>
      <c r="CC60" s="57"/>
      <c r="CD60" s="56"/>
      <c r="CE60" s="57" t="s">
        <v>395</v>
      </c>
      <c r="CF60" s="57" t="s">
        <v>442</v>
      </c>
      <c r="CG60" s="57"/>
      <c r="CH60" s="57"/>
      <c r="CI60" s="57"/>
      <c r="CJ60" s="57"/>
      <c r="CK60" s="57"/>
      <c r="CL60" s="57"/>
      <c r="CM60" s="57"/>
      <c r="CN60" s="57"/>
      <c r="CO60" s="57"/>
      <c r="CP60" s="57"/>
      <c r="CQ60" s="57"/>
      <c r="CR60" s="58" t="s">
        <v>394</v>
      </c>
      <c r="CS60" s="58"/>
      <c r="CT60" s="72"/>
    </row>
    <row r="61" spans="1:98" ht="12.75">
      <c r="A61" s="60">
        <v>23</v>
      </c>
      <c r="B61" s="59" t="s">
        <v>259</v>
      </c>
      <c r="C61" s="55">
        <v>24</v>
      </c>
      <c r="D61" s="55">
        <v>166</v>
      </c>
      <c r="E61" s="55">
        <v>60</v>
      </c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>
        <v>60</v>
      </c>
      <c r="S61" s="35">
        <v>59</v>
      </c>
      <c r="T61" s="35">
        <v>58</v>
      </c>
      <c r="U61" s="35">
        <v>56</v>
      </c>
      <c r="V61" s="35">
        <v>56</v>
      </c>
      <c r="W61" s="35">
        <v>56</v>
      </c>
      <c r="X61" s="35">
        <v>56</v>
      </c>
      <c r="Y61" s="35">
        <v>56</v>
      </c>
      <c r="Z61" s="35">
        <v>55.7</v>
      </c>
      <c r="AA61" s="35">
        <v>55.5</v>
      </c>
      <c r="AB61" s="35">
        <v>55.5</v>
      </c>
      <c r="AC61" s="35">
        <v>56.5</v>
      </c>
      <c r="AD61" s="35">
        <f>AC61+1</f>
        <v>57.5</v>
      </c>
      <c r="AE61" s="35">
        <f>AD61+1</f>
        <v>58.5</v>
      </c>
      <c r="AF61" s="35"/>
      <c r="AG61" s="35"/>
      <c r="AH61" s="35"/>
      <c r="AI61" s="35"/>
      <c r="AJ61" s="35"/>
      <c r="AK61" s="35"/>
      <c r="AL61" s="35"/>
      <c r="AM61" s="35"/>
      <c r="AN61" s="35"/>
      <c r="AO61" s="55">
        <v>58.5</v>
      </c>
      <c r="AP61" s="55">
        <v>58.5</v>
      </c>
      <c r="AQ61" s="55">
        <v>58.5</v>
      </c>
      <c r="AR61" s="55">
        <v>58.5</v>
      </c>
      <c r="AS61" s="55">
        <v>58.5</v>
      </c>
      <c r="AT61" s="55">
        <v>58.5</v>
      </c>
      <c r="AU61" s="55">
        <v>58.5</v>
      </c>
      <c r="AV61" s="74">
        <v>59</v>
      </c>
      <c r="AW61" s="55">
        <v>59</v>
      </c>
      <c r="AX61" s="55"/>
      <c r="AY61" s="55">
        <v>59.6</v>
      </c>
      <c r="AZ61" s="74">
        <v>57</v>
      </c>
      <c r="BA61" s="74">
        <v>56.7</v>
      </c>
      <c r="BB61" s="55">
        <v>56.7</v>
      </c>
      <c r="BC61" s="55">
        <v>56.7</v>
      </c>
      <c r="BD61" s="55">
        <v>55</v>
      </c>
      <c r="BE61" s="69">
        <f t="shared" si="16"/>
        <v>5</v>
      </c>
      <c r="BF61" s="54">
        <f t="shared" si="17"/>
        <v>3.299999999999997</v>
      </c>
      <c r="BG61" s="69">
        <f aca="true" t="shared" si="18" ref="BG61:BG67">BE61-BF61</f>
        <v>1.7000000000000028</v>
      </c>
      <c r="BH61" s="70"/>
      <c r="BI61" s="70"/>
      <c r="BJ61" s="70"/>
      <c r="BK61" s="70"/>
      <c r="BL61" s="70"/>
      <c r="BM61" s="70"/>
      <c r="BN61" s="70"/>
      <c r="BO61" s="70"/>
      <c r="BP61" s="70"/>
      <c r="BQ61" s="70"/>
      <c r="BR61" s="70"/>
      <c r="BS61" s="70"/>
      <c r="BT61" s="70"/>
      <c r="BU61" s="70"/>
      <c r="BV61" s="70"/>
      <c r="BW61" s="70"/>
      <c r="BX61" s="70"/>
      <c r="BY61" s="70"/>
      <c r="BZ61" s="70"/>
      <c r="CA61" s="70"/>
      <c r="CB61" s="71">
        <f>BF61/BE61</f>
        <v>0.6599999999999995</v>
      </c>
      <c r="CC61" s="57"/>
      <c r="CD61" s="56"/>
      <c r="CE61" s="57" t="s">
        <v>263</v>
      </c>
      <c r="CF61" s="57" t="s">
        <v>263</v>
      </c>
      <c r="CG61" s="57"/>
      <c r="CH61" s="57"/>
      <c r="CI61" s="57"/>
      <c r="CJ61" s="57"/>
      <c r="CK61" s="57"/>
      <c r="CL61" s="57"/>
      <c r="CM61" s="57"/>
      <c r="CN61" s="57"/>
      <c r="CO61" s="57"/>
      <c r="CP61" s="57"/>
      <c r="CQ61" s="57"/>
      <c r="CR61" s="58"/>
      <c r="CS61" s="58" t="s">
        <v>260</v>
      </c>
      <c r="CT61" s="72">
        <v>40352</v>
      </c>
    </row>
    <row r="62" spans="1:98" ht="12.75">
      <c r="A62" s="60">
        <v>24</v>
      </c>
      <c r="B62" s="59" t="s">
        <v>144</v>
      </c>
      <c r="C62" s="55">
        <v>25</v>
      </c>
      <c r="D62" s="55">
        <v>165</v>
      </c>
      <c r="E62" s="55">
        <v>57.5</v>
      </c>
      <c r="F62" s="35">
        <v>57</v>
      </c>
      <c r="G62" s="35">
        <v>56.8</v>
      </c>
      <c r="H62" s="35">
        <v>56.8</v>
      </c>
      <c r="I62" s="35">
        <v>56.3</v>
      </c>
      <c r="J62" s="35">
        <v>55.9</v>
      </c>
      <c r="K62" s="35">
        <v>55.7</v>
      </c>
      <c r="L62" s="35">
        <v>55.9</v>
      </c>
      <c r="M62" s="35">
        <v>55.1</v>
      </c>
      <c r="N62" s="35">
        <v>54.6</v>
      </c>
      <c r="O62" s="35">
        <v>54.9</v>
      </c>
      <c r="P62" s="35"/>
      <c r="Q62" s="35"/>
      <c r="R62" s="35"/>
      <c r="S62" s="35">
        <v>55.2</v>
      </c>
      <c r="T62" s="35">
        <v>55.7</v>
      </c>
      <c r="U62" s="35">
        <v>53.9</v>
      </c>
      <c r="V62" s="35">
        <v>54.2</v>
      </c>
      <c r="W62" s="35">
        <v>54.2</v>
      </c>
      <c r="X62" s="35">
        <v>55.3</v>
      </c>
      <c r="Y62" s="35">
        <v>54.2</v>
      </c>
      <c r="Z62" s="35">
        <v>54.2</v>
      </c>
      <c r="AA62" s="35">
        <v>54.1</v>
      </c>
      <c r="AB62" s="35">
        <v>54.1</v>
      </c>
      <c r="AC62" s="35">
        <v>55.1</v>
      </c>
      <c r="AD62" s="35">
        <v>55.6</v>
      </c>
      <c r="AE62" s="35">
        <f>AD62+1</f>
        <v>56.6</v>
      </c>
      <c r="AF62" s="35">
        <v>56.6</v>
      </c>
      <c r="AG62" s="35">
        <f>56.2</f>
        <v>56.2</v>
      </c>
      <c r="AH62" s="35">
        <v>56.3</v>
      </c>
      <c r="AI62" s="35"/>
      <c r="AJ62" s="35"/>
      <c r="AK62" s="35"/>
      <c r="AL62" s="35"/>
      <c r="AM62" s="35"/>
      <c r="AN62" s="35"/>
      <c r="AO62" s="55">
        <v>56.3</v>
      </c>
      <c r="AP62" s="55">
        <v>56.3</v>
      </c>
      <c r="AQ62" s="55">
        <v>56.3</v>
      </c>
      <c r="AR62" s="55">
        <v>56.3</v>
      </c>
      <c r="AS62" s="55">
        <v>56.3</v>
      </c>
      <c r="AT62" s="55">
        <v>56.3</v>
      </c>
      <c r="AU62" s="55">
        <v>56.3</v>
      </c>
      <c r="AV62" s="55">
        <v>56.3</v>
      </c>
      <c r="AW62" s="55">
        <v>56.3</v>
      </c>
      <c r="AX62" s="55">
        <v>56.3</v>
      </c>
      <c r="AY62" s="55">
        <v>56.3</v>
      </c>
      <c r="AZ62" s="55">
        <v>56.3</v>
      </c>
      <c r="BA62" s="55">
        <v>56.3</v>
      </c>
      <c r="BB62" s="55">
        <v>56.3</v>
      </c>
      <c r="BC62" s="55">
        <v>56.3</v>
      </c>
      <c r="BD62" s="55">
        <v>53</v>
      </c>
      <c r="BE62" s="69">
        <f t="shared" si="16"/>
        <v>4.5</v>
      </c>
      <c r="BF62" s="54">
        <f t="shared" si="17"/>
        <v>1.2000000000000028</v>
      </c>
      <c r="BG62" s="69">
        <f t="shared" si="18"/>
        <v>3.299999999999997</v>
      </c>
      <c r="BH62" s="70"/>
      <c r="BI62" s="70"/>
      <c r="BJ62" s="70"/>
      <c r="BK62" s="70"/>
      <c r="BL62" s="70"/>
      <c r="BM62" s="70"/>
      <c r="BN62" s="70"/>
      <c r="BO62" s="70"/>
      <c r="BP62" s="70"/>
      <c r="BQ62" s="70"/>
      <c r="BR62" s="70"/>
      <c r="BS62" s="70"/>
      <c r="BT62" s="70"/>
      <c r="BU62" s="70"/>
      <c r="BV62" s="70"/>
      <c r="BW62" s="70"/>
      <c r="BX62" s="70"/>
      <c r="BY62" s="70"/>
      <c r="BZ62" s="70"/>
      <c r="CA62" s="70"/>
      <c r="CB62" s="71">
        <f>BF62/BE62</f>
        <v>0.2666666666666673</v>
      </c>
      <c r="CC62" s="57">
        <f>E62</f>
        <v>57.5</v>
      </c>
      <c r="CD62" s="56"/>
      <c r="CE62" s="57" t="s">
        <v>303</v>
      </c>
      <c r="CF62" s="57" t="s">
        <v>347</v>
      </c>
      <c r="CG62" s="57"/>
      <c r="CH62" s="57"/>
      <c r="CI62" s="57"/>
      <c r="CJ62" s="57"/>
      <c r="CK62" s="57"/>
      <c r="CL62" s="57"/>
      <c r="CM62" s="57"/>
      <c r="CN62" s="57"/>
      <c r="CO62" s="57"/>
      <c r="CP62" s="57"/>
      <c r="CQ62" s="57"/>
      <c r="CR62" s="58" t="s">
        <v>145</v>
      </c>
      <c r="CS62" s="58" t="s">
        <v>146</v>
      </c>
      <c r="CT62" s="72" t="s">
        <v>53</v>
      </c>
    </row>
    <row r="63" spans="1:98" ht="12.75" hidden="1">
      <c r="A63" s="9">
        <v>26.5</v>
      </c>
      <c r="B63" s="10" t="s">
        <v>204</v>
      </c>
      <c r="C63" s="14">
        <v>24</v>
      </c>
      <c r="D63" s="14">
        <v>166</v>
      </c>
      <c r="E63" s="14">
        <v>57</v>
      </c>
      <c r="F63" s="14">
        <v>57</v>
      </c>
      <c r="G63" s="14">
        <v>57</v>
      </c>
      <c r="H63" s="14">
        <v>57</v>
      </c>
      <c r="I63" s="14">
        <v>57</v>
      </c>
      <c r="J63" s="14">
        <v>57</v>
      </c>
      <c r="K63" s="14">
        <v>57</v>
      </c>
      <c r="L63" s="14">
        <v>57</v>
      </c>
      <c r="M63" s="14">
        <v>57</v>
      </c>
      <c r="N63" s="14">
        <v>57</v>
      </c>
      <c r="O63" s="14">
        <v>57</v>
      </c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5"/>
      <c r="AN63" s="35"/>
      <c r="AO63" s="35"/>
      <c r="AP63" s="35"/>
      <c r="AQ63" s="35"/>
      <c r="AR63" s="35"/>
      <c r="AS63" s="35"/>
      <c r="AT63" s="35"/>
      <c r="AU63" s="35"/>
      <c r="AV63" s="35"/>
      <c r="AW63" s="55"/>
      <c r="AX63" s="55"/>
      <c r="AY63" s="55"/>
      <c r="AZ63" s="55"/>
      <c r="BA63" s="55"/>
      <c r="BB63" s="55"/>
      <c r="BC63" s="55"/>
      <c r="BD63" s="14">
        <v>53</v>
      </c>
      <c r="BE63" s="69">
        <f t="shared" si="16"/>
        <v>4</v>
      </c>
      <c r="BF63" s="54">
        <f t="shared" si="17"/>
        <v>57</v>
      </c>
      <c r="BG63" s="69">
        <f t="shared" si="18"/>
        <v>-53</v>
      </c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16">
        <f t="shared" si="15"/>
        <v>14.25</v>
      </c>
      <c r="CC63" s="1"/>
      <c r="CD63" s="19"/>
      <c r="CE63" s="5" t="s">
        <v>205</v>
      </c>
      <c r="CF63" s="5" t="s">
        <v>205</v>
      </c>
      <c r="CG63" s="11"/>
      <c r="CH63" s="11"/>
      <c r="CI63" s="11"/>
      <c r="CJ63" s="11"/>
      <c r="CK63" s="11"/>
      <c r="CL63" s="11"/>
      <c r="CM63" s="11"/>
      <c r="CN63" s="11"/>
      <c r="CO63" s="11"/>
      <c r="CP63" s="11"/>
      <c r="CQ63" s="20"/>
      <c r="CR63" s="9" t="s">
        <v>206</v>
      </c>
      <c r="CS63" s="9" t="s">
        <v>207</v>
      </c>
      <c r="CT63" s="22">
        <v>40304</v>
      </c>
    </row>
    <row r="64" spans="1:98" ht="12.75" hidden="1">
      <c r="A64" s="9">
        <v>27</v>
      </c>
      <c r="B64" s="10" t="s">
        <v>175</v>
      </c>
      <c r="C64" s="14">
        <v>26</v>
      </c>
      <c r="D64" s="14">
        <v>172</v>
      </c>
      <c r="E64" s="14">
        <v>65</v>
      </c>
      <c r="F64" s="14">
        <v>65</v>
      </c>
      <c r="G64" s="14">
        <v>65</v>
      </c>
      <c r="H64" s="14">
        <v>65</v>
      </c>
      <c r="I64" s="14">
        <v>65</v>
      </c>
      <c r="J64" s="14">
        <v>65</v>
      </c>
      <c r="K64" s="23">
        <v>64</v>
      </c>
      <c r="L64" s="23">
        <v>63.2</v>
      </c>
      <c r="M64" s="32">
        <v>63.9</v>
      </c>
      <c r="N64" s="14">
        <v>63.9</v>
      </c>
      <c r="O64" s="14">
        <v>63.9</v>
      </c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35"/>
      <c r="AM64" s="35"/>
      <c r="AN64" s="35"/>
      <c r="AO64" s="35"/>
      <c r="AP64" s="35"/>
      <c r="AQ64" s="35"/>
      <c r="AR64" s="35"/>
      <c r="AS64" s="35"/>
      <c r="AT64" s="35"/>
      <c r="AU64" s="35"/>
      <c r="AV64" s="35"/>
      <c r="AW64" s="55"/>
      <c r="AX64" s="55"/>
      <c r="AY64" s="55"/>
      <c r="AZ64" s="55"/>
      <c r="BA64" s="55"/>
      <c r="BB64" s="55"/>
      <c r="BC64" s="55"/>
      <c r="BD64" s="14">
        <v>60</v>
      </c>
      <c r="BE64" s="69">
        <f t="shared" si="16"/>
        <v>5</v>
      </c>
      <c r="BF64" s="54">
        <f t="shared" si="17"/>
        <v>65</v>
      </c>
      <c r="BG64" s="69">
        <f t="shared" si="18"/>
        <v>-60</v>
      </c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16">
        <f t="shared" si="15"/>
        <v>13</v>
      </c>
      <c r="CC64" s="1"/>
      <c r="CD64" s="19"/>
      <c r="CE64" s="5" t="s">
        <v>176</v>
      </c>
      <c r="CF64" s="5" t="s">
        <v>159</v>
      </c>
      <c r="CG64" s="11"/>
      <c r="CH64" s="11"/>
      <c r="CI64" s="11"/>
      <c r="CJ64" s="11"/>
      <c r="CK64" s="11"/>
      <c r="CL64" s="11"/>
      <c r="CM64" s="11"/>
      <c r="CN64" s="11"/>
      <c r="CO64" s="11"/>
      <c r="CP64" s="11"/>
      <c r="CQ64" s="20"/>
      <c r="CR64" s="9" t="s">
        <v>72</v>
      </c>
      <c r="CS64" s="9" t="s">
        <v>177</v>
      </c>
      <c r="CT64" s="22">
        <v>40297</v>
      </c>
    </row>
    <row r="65" spans="1:98" ht="12.75" hidden="1">
      <c r="A65" s="9">
        <v>27.5</v>
      </c>
      <c r="B65" s="10" t="s">
        <v>147</v>
      </c>
      <c r="C65" s="14">
        <v>32</v>
      </c>
      <c r="D65" s="14">
        <v>175</v>
      </c>
      <c r="E65" s="14">
        <v>64.5</v>
      </c>
      <c r="F65" s="14">
        <v>64.5</v>
      </c>
      <c r="G65" s="14">
        <v>64.5</v>
      </c>
      <c r="H65" s="14">
        <v>64.5</v>
      </c>
      <c r="I65" s="14">
        <v>64.5</v>
      </c>
      <c r="J65" s="14">
        <v>64.5</v>
      </c>
      <c r="K65" s="14">
        <v>64.5</v>
      </c>
      <c r="L65" s="14">
        <v>64.5</v>
      </c>
      <c r="M65" s="14">
        <v>64.5</v>
      </c>
      <c r="N65" s="23">
        <v>62</v>
      </c>
      <c r="O65" s="14">
        <v>62</v>
      </c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35"/>
      <c r="AC65" s="35"/>
      <c r="AD65" s="35"/>
      <c r="AE65" s="35"/>
      <c r="AF65" s="35"/>
      <c r="AG65" s="35"/>
      <c r="AH65" s="35"/>
      <c r="AI65" s="35"/>
      <c r="AJ65" s="35"/>
      <c r="AK65" s="35"/>
      <c r="AL65" s="35"/>
      <c r="AM65" s="35"/>
      <c r="AN65" s="35"/>
      <c r="AO65" s="35"/>
      <c r="AP65" s="35"/>
      <c r="AQ65" s="35"/>
      <c r="AR65" s="35"/>
      <c r="AS65" s="35"/>
      <c r="AT65" s="35"/>
      <c r="AU65" s="35"/>
      <c r="AV65" s="35"/>
      <c r="AW65" s="55"/>
      <c r="AX65" s="55"/>
      <c r="AY65" s="55"/>
      <c r="AZ65" s="55"/>
      <c r="BA65" s="55"/>
      <c r="BB65" s="55"/>
      <c r="BC65" s="55"/>
      <c r="BD65" s="14">
        <v>59</v>
      </c>
      <c r="BE65" s="69">
        <f t="shared" si="16"/>
        <v>5.5</v>
      </c>
      <c r="BF65" s="54">
        <f t="shared" si="17"/>
        <v>64.5</v>
      </c>
      <c r="BG65" s="69">
        <f t="shared" si="18"/>
        <v>-59</v>
      </c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16">
        <f t="shared" si="15"/>
        <v>11.727272727272727</v>
      </c>
      <c r="CC65" s="1"/>
      <c r="CD65" s="19"/>
      <c r="CE65" s="5" t="s">
        <v>148</v>
      </c>
      <c r="CF65" s="5" t="s">
        <v>148</v>
      </c>
      <c r="CG65" s="11"/>
      <c r="CH65" s="11"/>
      <c r="CI65" s="11"/>
      <c r="CJ65" s="11"/>
      <c r="CK65" s="11"/>
      <c r="CL65" s="11"/>
      <c r="CM65" s="11"/>
      <c r="CN65" s="11"/>
      <c r="CO65" s="11"/>
      <c r="CP65" s="11"/>
      <c r="CQ65" s="20" t="s">
        <v>149</v>
      </c>
      <c r="CR65" s="9" t="s">
        <v>150</v>
      </c>
      <c r="CS65" s="9" t="s">
        <v>151</v>
      </c>
      <c r="CT65" s="22">
        <v>40301</v>
      </c>
    </row>
    <row r="66" spans="1:98" ht="12.75" hidden="1">
      <c r="A66" s="36">
        <v>28</v>
      </c>
      <c r="B66" s="37" t="s">
        <v>166</v>
      </c>
      <c r="C66" s="38">
        <v>27</v>
      </c>
      <c r="D66" s="38">
        <v>165</v>
      </c>
      <c r="E66" s="38">
        <v>57.3</v>
      </c>
      <c r="F66" s="38">
        <v>56</v>
      </c>
      <c r="G66" s="38">
        <v>56</v>
      </c>
      <c r="H66" s="38">
        <v>56</v>
      </c>
      <c r="I66" s="38">
        <v>56</v>
      </c>
      <c r="J66" s="38">
        <v>56</v>
      </c>
      <c r="K66" s="38">
        <v>56</v>
      </c>
      <c r="L66" s="38">
        <v>56</v>
      </c>
      <c r="M66" s="38">
        <v>56</v>
      </c>
      <c r="N66" s="38">
        <v>56</v>
      </c>
      <c r="O66" s="38">
        <v>56</v>
      </c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9"/>
      <c r="AC66" s="39"/>
      <c r="AD66" s="39"/>
      <c r="AE66" s="39"/>
      <c r="AF66" s="39"/>
      <c r="AG66" s="39"/>
      <c r="AH66" s="39"/>
      <c r="AI66" s="39"/>
      <c r="AJ66" s="39"/>
      <c r="AK66" s="39"/>
      <c r="AL66" s="39"/>
      <c r="AM66" s="39"/>
      <c r="AN66" s="39"/>
      <c r="AO66" s="39"/>
      <c r="AP66" s="39"/>
      <c r="AQ66" s="39"/>
      <c r="AR66" s="39"/>
      <c r="AS66" s="39"/>
      <c r="AT66" s="39"/>
      <c r="AU66" s="39"/>
      <c r="AV66" s="39"/>
      <c r="AW66" s="55"/>
      <c r="AX66" s="55"/>
      <c r="AY66" s="55"/>
      <c r="AZ66" s="55"/>
      <c r="BA66" s="55"/>
      <c r="BB66" s="55"/>
      <c r="BC66" s="55"/>
      <c r="BD66" s="38">
        <v>53</v>
      </c>
      <c r="BE66" s="69">
        <f t="shared" si="16"/>
        <v>4.299999999999997</v>
      </c>
      <c r="BF66" s="54">
        <f t="shared" si="17"/>
        <v>57.3</v>
      </c>
      <c r="BG66" s="69">
        <f t="shared" si="18"/>
        <v>-53</v>
      </c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16">
        <f t="shared" si="15"/>
        <v>13.325581395348845</v>
      </c>
      <c r="CC66" s="41">
        <f>E66</f>
        <v>57.3</v>
      </c>
      <c r="CD66" s="42"/>
      <c r="CE66" s="40" t="s">
        <v>167</v>
      </c>
      <c r="CF66" s="40" t="s">
        <v>168</v>
      </c>
      <c r="CG66" s="43"/>
      <c r="CH66" s="43"/>
      <c r="CI66" s="43"/>
      <c r="CJ66" s="43"/>
      <c r="CK66" s="43"/>
      <c r="CL66" s="43"/>
      <c r="CM66" s="43"/>
      <c r="CN66" s="43"/>
      <c r="CO66" s="43"/>
      <c r="CP66" s="43"/>
      <c r="CQ66" s="44"/>
      <c r="CR66" s="36" t="s">
        <v>169</v>
      </c>
      <c r="CS66" s="45" t="s">
        <v>170</v>
      </c>
      <c r="CT66" s="46" t="s">
        <v>53</v>
      </c>
    </row>
    <row r="67" spans="1:98" ht="12.75">
      <c r="A67" s="60">
        <v>26</v>
      </c>
      <c r="B67" s="59" t="s">
        <v>411</v>
      </c>
      <c r="C67" s="55">
        <v>25</v>
      </c>
      <c r="D67" s="55">
        <v>170</v>
      </c>
      <c r="E67" s="55">
        <v>60</v>
      </c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35"/>
      <c r="AM67" s="35"/>
      <c r="AN67" s="35"/>
      <c r="AO67" s="55"/>
      <c r="AP67" s="55"/>
      <c r="AQ67" s="55"/>
      <c r="AR67" s="55"/>
      <c r="AS67" s="55"/>
      <c r="AT67" s="55"/>
      <c r="AU67" s="74">
        <v>59.4</v>
      </c>
      <c r="AV67" s="74">
        <v>59</v>
      </c>
      <c r="AW67" s="55">
        <v>59</v>
      </c>
      <c r="AX67" s="74">
        <v>59.7</v>
      </c>
      <c r="AY67" s="74">
        <v>58.5</v>
      </c>
      <c r="AZ67" s="55">
        <v>58.5</v>
      </c>
      <c r="BA67" s="55">
        <v>58.5</v>
      </c>
      <c r="BB67" s="74">
        <v>59</v>
      </c>
      <c r="BC67" s="55">
        <v>59</v>
      </c>
      <c r="BD67" s="55">
        <v>57</v>
      </c>
      <c r="BE67" s="69">
        <f t="shared" si="16"/>
        <v>3</v>
      </c>
      <c r="BF67" s="54">
        <f t="shared" si="17"/>
        <v>1</v>
      </c>
      <c r="BG67" s="69">
        <f t="shared" si="18"/>
        <v>2</v>
      </c>
      <c r="BH67" s="70"/>
      <c r="BI67" s="70"/>
      <c r="BJ67" s="70"/>
      <c r="BK67" s="70"/>
      <c r="BL67" s="70"/>
      <c r="BM67" s="70"/>
      <c r="BN67" s="70"/>
      <c r="BO67" s="70"/>
      <c r="BP67" s="70"/>
      <c r="BQ67" s="70"/>
      <c r="BR67" s="70"/>
      <c r="BS67" s="70"/>
      <c r="BT67" s="70"/>
      <c r="BU67" s="70"/>
      <c r="BV67" s="70"/>
      <c r="BW67" s="70"/>
      <c r="BX67" s="70"/>
      <c r="BY67" s="70"/>
      <c r="BZ67" s="70"/>
      <c r="CA67" s="70"/>
      <c r="CB67" s="71">
        <f>BF67/BE67</f>
        <v>0.3333333333333333</v>
      </c>
      <c r="CC67" s="57"/>
      <c r="CD67" s="56"/>
      <c r="CE67" s="57" t="s">
        <v>413</v>
      </c>
      <c r="CF67" s="57" t="s">
        <v>429</v>
      </c>
      <c r="CG67" s="57"/>
      <c r="CH67" s="57"/>
      <c r="CI67" s="57"/>
      <c r="CJ67" s="57"/>
      <c r="CK67" s="57"/>
      <c r="CL67" s="57"/>
      <c r="CM67" s="57"/>
      <c r="CN67" s="57"/>
      <c r="CO67" s="57"/>
      <c r="CP67" s="57"/>
      <c r="CQ67" s="57"/>
      <c r="CR67" s="58" t="s">
        <v>412</v>
      </c>
      <c r="CS67" s="58" t="s">
        <v>414</v>
      </c>
      <c r="CT67" s="72"/>
    </row>
    <row r="68" spans="1:98" ht="12.75">
      <c r="A68" s="60">
        <v>33</v>
      </c>
      <c r="B68" s="59" t="s">
        <v>324</v>
      </c>
      <c r="C68" s="55"/>
      <c r="D68" s="55">
        <v>177</v>
      </c>
      <c r="E68" s="55">
        <v>65</v>
      </c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>
        <v>65</v>
      </c>
      <c r="AF68" s="35">
        <v>65</v>
      </c>
      <c r="AG68" s="35"/>
      <c r="AH68" s="35"/>
      <c r="AI68" s="35">
        <v>62.5</v>
      </c>
      <c r="AJ68" s="35">
        <v>62.5</v>
      </c>
      <c r="AK68" s="35">
        <v>61.9</v>
      </c>
      <c r="AL68" s="35">
        <v>62.3</v>
      </c>
      <c r="AM68" s="35"/>
      <c r="AN68" s="35"/>
      <c r="AO68" s="55">
        <v>62.3</v>
      </c>
      <c r="AP68" s="55">
        <v>62.3</v>
      </c>
      <c r="AQ68" s="55">
        <v>62.3</v>
      </c>
      <c r="AR68" s="55">
        <v>62.3</v>
      </c>
      <c r="AS68" s="55">
        <v>62.3</v>
      </c>
      <c r="AT68" s="55">
        <v>62.3</v>
      </c>
      <c r="AU68" s="55">
        <v>62.3</v>
      </c>
      <c r="AV68" s="55">
        <v>62.3</v>
      </c>
      <c r="AW68" s="74">
        <v>62.4</v>
      </c>
      <c r="AX68" s="55">
        <v>62.4</v>
      </c>
      <c r="AY68" s="74">
        <v>61.7</v>
      </c>
      <c r="AZ68" s="74">
        <v>61.7</v>
      </c>
      <c r="BA68" s="55">
        <v>61.7</v>
      </c>
      <c r="BB68" s="55">
        <v>61.7</v>
      </c>
      <c r="BC68" s="55">
        <v>61.7</v>
      </c>
      <c r="BD68" s="55">
        <v>58</v>
      </c>
      <c r="BE68" s="69">
        <f t="shared" si="16"/>
        <v>7</v>
      </c>
      <c r="BF68" s="54">
        <f t="shared" si="17"/>
        <v>3.299999999999997</v>
      </c>
      <c r="BG68" s="69">
        <f>BE68-BF68</f>
        <v>3.700000000000003</v>
      </c>
      <c r="BH68" s="69">
        <f>H68-BG68</f>
        <v>-3.700000000000003</v>
      </c>
      <c r="BI68" s="54">
        <f>H68-BF68</f>
        <v>-3.299999999999997</v>
      </c>
      <c r="BJ68" s="69">
        <f>BH68-BI68</f>
        <v>-0.4000000000000057</v>
      </c>
      <c r="BK68" s="69">
        <f>K68-BJ68</f>
        <v>0.4000000000000057</v>
      </c>
      <c r="BL68" s="54">
        <f>K68-BI68</f>
        <v>3.299999999999997</v>
      </c>
      <c r="BM68" s="69">
        <f>BK68-BL68</f>
        <v>-2.8999999999999915</v>
      </c>
      <c r="BN68" s="69">
        <f>N68-BM68</f>
        <v>2.8999999999999915</v>
      </c>
      <c r="BO68" s="54">
        <f>N68-BL68</f>
        <v>-3.299999999999997</v>
      </c>
      <c r="BP68" s="69">
        <f>BN68-BO68</f>
        <v>6.199999999999989</v>
      </c>
      <c r="BQ68" s="69">
        <f>Q68-BP68</f>
        <v>-6.199999999999989</v>
      </c>
      <c r="BR68" s="54">
        <f>Q68-BO68</f>
        <v>3.299999999999997</v>
      </c>
      <c r="BS68" s="69">
        <f>BQ68-BR68</f>
        <v>-9.499999999999986</v>
      </c>
      <c r="BT68" s="69">
        <f>T68-BS68</f>
        <v>9.499999999999986</v>
      </c>
      <c r="BU68" s="54">
        <f>T68-BR68</f>
        <v>-3.299999999999997</v>
      </c>
      <c r="BV68" s="69">
        <f>BT68-BU68</f>
        <v>12.799999999999983</v>
      </c>
      <c r="BW68" s="69">
        <f>W68-BV68</f>
        <v>-12.799999999999983</v>
      </c>
      <c r="BX68" s="54">
        <f>W68-BU68</f>
        <v>3.299999999999997</v>
      </c>
      <c r="BY68" s="69">
        <f>BW68-BX68</f>
        <v>-16.09999999999998</v>
      </c>
      <c r="BZ68" s="69">
        <f>Z68-BY68</f>
        <v>16.09999999999998</v>
      </c>
      <c r="CA68" s="54">
        <f>Z68-BX68</f>
        <v>-3.299999999999997</v>
      </c>
      <c r="CB68" s="71">
        <f>BF68/BE68</f>
        <v>0.47142857142857103</v>
      </c>
      <c r="CC68" s="57"/>
      <c r="CD68" s="56">
        <f>AK68-AJ68</f>
        <v>-0.6000000000000014</v>
      </c>
      <c r="CE68" s="57" t="s">
        <v>325</v>
      </c>
      <c r="CF68" s="57" t="s">
        <v>351</v>
      </c>
      <c r="CG68" s="57"/>
      <c r="CH68" s="57"/>
      <c r="CI68" s="57"/>
      <c r="CJ68" s="57"/>
      <c r="CK68" s="57"/>
      <c r="CL68" s="57"/>
      <c r="CM68" s="57"/>
      <c r="CN68" s="57"/>
      <c r="CO68" s="57"/>
      <c r="CP68" s="57"/>
      <c r="CQ68" s="57"/>
      <c r="CR68" s="58" t="s">
        <v>355</v>
      </c>
      <c r="CS68" s="58"/>
      <c r="CT68" s="72"/>
    </row>
    <row r="69" spans="1:98" ht="12.75">
      <c r="A69" s="60"/>
      <c r="B69" s="59" t="s">
        <v>415</v>
      </c>
      <c r="C69" s="55">
        <v>23.5</v>
      </c>
      <c r="D69" s="55">
        <v>160</v>
      </c>
      <c r="E69" s="55">
        <v>53.5</v>
      </c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35"/>
      <c r="AM69" s="35"/>
      <c r="AN69" s="35"/>
      <c r="AO69" s="55"/>
      <c r="AP69" s="55"/>
      <c r="AQ69" s="55"/>
      <c r="AR69" s="55"/>
      <c r="AS69" s="55"/>
      <c r="AT69" s="55"/>
      <c r="AU69" s="55"/>
      <c r="AV69" s="74">
        <v>53.5</v>
      </c>
      <c r="AW69" s="74">
        <v>52.5</v>
      </c>
      <c r="AX69" s="55">
        <v>52.5</v>
      </c>
      <c r="AY69" s="55">
        <v>52.5</v>
      </c>
      <c r="AZ69" s="55">
        <v>52.5</v>
      </c>
      <c r="BA69" s="55">
        <v>52.5</v>
      </c>
      <c r="BB69" s="55">
        <v>52.5</v>
      </c>
      <c r="BC69" s="55">
        <v>52.5</v>
      </c>
      <c r="BD69" s="55">
        <v>48</v>
      </c>
      <c r="BE69" s="69">
        <f t="shared" si="16"/>
        <v>5.5</v>
      </c>
      <c r="BF69" s="54">
        <f t="shared" si="17"/>
        <v>1</v>
      </c>
      <c r="BG69" s="69">
        <f>BE69-BF69</f>
        <v>4.5</v>
      </c>
      <c r="BH69" s="69">
        <f>H69-BG69</f>
        <v>-4.5</v>
      </c>
      <c r="BI69" s="54">
        <f>H69-BF69</f>
        <v>-1</v>
      </c>
      <c r="BJ69" s="69">
        <f>BH69-BI69</f>
        <v>-3.5</v>
      </c>
      <c r="BK69" s="69">
        <f>K69-BJ69</f>
        <v>3.5</v>
      </c>
      <c r="BL69" s="54">
        <f>K69-BI69</f>
        <v>1</v>
      </c>
      <c r="BM69" s="69">
        <f>BK69-BL69</f>
        <v>2.5</v>
      </c>
      <c r="BN69" s="69">
        <f>N69-BM69</f>
        <v>-2.5</v>
      </c>
      <c r="BO69" s="54">
        <f>N69-BL69</f>
        <v>-1</v>
      </c>
      <c r="BP69" s="69">
        <f>BN69-BO69</f>
        <v>-1.5</v>
      </c>
      <c r="BQ69" s="69">
        <f>Q69-BP69</f>
        <v>1.5</v>
      </c>
      <c r="BR69" s="54">
        <f>Q69-BO69</f>
        <v>1</v>
      </c>
      <c r="BS69" s="69">
        <f>BQ69-BR69</f>
        <v>0.5</v>
      </c>
      <c r="BT69" s="69">
        <f>T69-BS69</f>
        <v>-0.5</v>
      </c>
      <c r="BU69" s="54">
        <f>T69-BR69</f>
        <v>-1</v>
      </c>
      <c r="BV69" s="69">
        <f>BT69-BU69</f>
        <v>0.5</v>
      </c>
      <c r="BW69" s="69">
        <f>W69-BV69</f>
        <v>-0.5</v>
      </c>
      <c r="BX69" s="54">
        <f>W69-BU69</f>
        <v>1</v>
      </c>
      <c r="BY69" s="69">
        <f>BW69-BX69</f>
        <v>-1.5</v>
      </c>
      <c r="BZ69" s="69">
        <f>Z69-BY69</f>
        <v>1.5</v>
      </c>
      <c r="CA69" s="54">
        <f>Z69-BX69</f>
        <v>-1</v>
      </c>
      <c r="CB69" s="71">
        <f>BF69/BE69</f>
        <v>0.18181818181818182</v>
      </c>
      <c r="CC69" s="57"/>
      <c r="CD69" s="56"/>
      <c r="CE69" s="57"/>
      <c r="CF69" s="57"/>
      <c r="CG69" s="57"/>
      <c r="CH69" s="57"/>
      <c r="CI69" s="57"/>
      <c r="CJ69" s="57"/>
      <c r="CK69" s="57"/>
      <c r="CL69" s="57"/>
      <c r="CM69" s="57"/>
      <c r="CN69" s="57"/>
      <c r="CO69" s="57"/>
      <c r="CP69" s="57"/>
      <c r="CQ69" s="57"/>
      <c r="CR69" s="58"/>
      <c r="CS69" s="58"/>
      <c r="CT69" s="72"/>
    </row>
    <row r="70" spans="1:98" ht="15.75" customHeight="1" hidden="1">
      <c r="A70" s="9">
        <v>58</v>
      </c>
      <c r="B70" s="10" t="s">
        <v>134</v>
      </c>
      <c r="C70" s="14"/>
      <c r="D70" s="14">
        <v>173</v>
      </c>
      <c r="E70" s="14">
        <v>63</v>
      </c>
      <c r="F70" s="14">
        <v>63.2</v>
      </c>
      <c r="G70" s="23">
        <v>62.7</v>
      </c>
      <c r="H70" s="23">
        <v>62</v>
      </c>
      <c r="I70" s="14">
        <v>62</v>
      </c>
      <c r="J70" s="23">
        <v>59.999</v>
      </c>
      <c r="K70" s="14">
        <v>59.9</v>
      </c>
      <c r="L70" s="14">
        <v>59.9</v>
      </c>
      <c r="M70" s="14">
        <v>59.9</v>
      </c>
      <c r="N70" s="14">
        <v>59.9</v>
      </c>
      <c r="O70" s="14">
        <v>59.9</v>
      </c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55"/>
      <c r="BB70" s="55"/>
      <c r="BC70" s="55"/>
      <c r="BD70" s="14">
        <v>59</v>
      </c>
      <c r="BE70" s="69">
        <f t="shared" si="16"/>
        <v>4</v>
      </c>
      <c r="BF70" s="54">
        <f>E70-AV70</f>
        <v>63</v>
      </c>
      <c r="BG70" s="69">
        <f>BE70-BF70</f>
        <v>-59</v>
      </c>
      <c r="BH70" s="69">
        <f>H70-BG70</f>
        <v>121</v>
      </c>
      <c r="BI70" s="54">
        <f>H70-BF70</f>
        <v>-1</v>
      </c>
      <c r="BJ70" s="69">
        <f>BH70-BI70</f>
        <v>122</v>
      </c>
      <c r="BK70" s="69">
        <f>K70-BJ70</f>
        <v>-62.1</v>
      </c>
      <c r="BL70" s="54">
        <f>K70-BI70</f>
        <v>60.9</v>
      </c>
      <c r="BM70" s="69">
        <f>BK70-BL70</f>
        <v>-123</v>
      </c>
      <c r="BN70" s="69">
        <f>N70-BM70</f>
        <v>182.9</v>
      </c>
      <c r="BO70" s="54">
        <f>N70-BL70</f>
        <v>-1</v>
      </c>
      <c r="BP70" s="69">
        <f>BN70-BO70</f>
        <v>183.9</v>
      </c>
      <c r="BQ70" s="69">
        <f>Q70-BP70</f>
        <v>-183.9</v>
      </c>
      <c r="BR70" s="54">
        <f>Q70-BO70</f>
        <v>1</v>
      </c>
      <c r="BS70" s="69">
        <f>BQ70-BR70</f>
        <v>-184.9</v>
      </c>
      <c r="BT70" s="69">
        <f>T70-BS70</f>
        <v>184.9</v>
      </c>
      <c r="BU70" s="54">
        <f>T70-BR70</f>
        <v>-1</v>
      </c>
      <c r="BV70" s="69">
        <f>BT70-BU70</f>
        <v>185.9</v>
      </c>
      <c r="BW70" s="69">
        <f>W70-BV70</f>
        <v>-185.9</v>
      </c>
      <c r="BX70" s="54">
        <f>W70-BU70</f>
        <v>1</v>
      </c>
      <c r="BY70" s="69">
        <f>BW70-BX70</f>
        <v>-186.9</v>
      </c>
      <c r="BZ70" s="69">
        <f>Z70-BY70</f>
        <v>186.9</v>
      </c>
      <c r="CA70" s="54">
        <f>Z70-BX70</f>
        <v>-1</v>
      </c>
      <c r="CB70" s="69">
        <f>BZ70-CA70</f>
        <v>187.9</v>
      </c>
      <c r="CC70" s="18">
        <f>E70</f>
        <v>63</v>
      </c>
      <c r="CD70" s="15"/>
      <c r="CE70" s="5" t="s">
        <v>135</v>
      </c>
      <c r="CF70" s="5" t="s">
        <v>136</v>
      </c>
      <c r="CG70" s="11"/>
      <c r="CH70" s="11"/>
      <c r="CI70" s="11"/>
      <c r="CJ70" s="11"/>
      <c r="CK70" s="11"/>
      <c r="CL70" s="11"/>
      <c r="CM70" s="11"/>
      <c r="CN70" s="11"/>
      <c r="CO70" s="11"/>
      <c r="CP70" s="11"/>
      <c r="CQ70" s="20"/>
      <c r="CR70" s="9"/>
      <c r="CS70" s="17"/>
      <c r="CT70" s="22" t="s">
        <v>53</v>
      </c>
    </row>
    <row r="71" spans="1:98" ht="12.75">
      <c r="A71" s="60">
        <v>29</v>
      </c>
      <c r="B71" s="59" t="s">
        <v>216</v>
      </c>
      <c r="C71" s="55">
        <v>25</v>
      </c>
      <c r="D71" s="55">
        <v>163</v>
      </c>
      <c r="E71" s="55">
        <v>56</v>
      </c>
      <c r="F71" s="35"/>
      <c r="G71" s="35"/>
      <c r="H71" s="35"/>
      <c r="I71" s="35"/>
      <c r="J71" s="35"/>
      <c r="K71" s="35"/>
      <c r="L71" s="35"/>
      <c r="M71" s="35"/>
      <c r="N71" s="35">
        <v>56</v>
      </c>
      <c r="O71" s="35">
        <v>56</v>
      </c>
      <c r="P71" s="35">
        <v>56</v>
      </c>
      <c r="Q71" s="35">
        <v>56</v>
      </c>
      <c r="R71" s="35">
        <v>56</v>
      </c>
      <c r="S71" s="35">
        <v>56</v>
      </c>
      <c r="T71" s="35">
        <v>56</v>
      </c>
      <c r="U71" s="35">
        <v>56</v>
      </c>
      <c r="V71" s="35">
        <v>56</v>
      </c>
      <c r="W71" s="35">
        <v>55.7</v>
      </c>
      <c r="X71" s="35">
        <v>55.7</v>
      </c>
      <c r="Y71" s="35">
        <v>55.7</v>
      </c>
      <c r="Z71" s="35">
        <v>55.7</v>
      </c>
      <c r="AA71" s="35">
        <v>55.7</v>
      </c>
      <c r="AB71" s="35">
        <v>55.7</v>
      </c>
      <c r="AC71" s="35">
        <v>55.7</v>
      </c>
      <c r="AD71" s="35">
        <v>55.7</v>
      </c>
      <c r="AE71" s="35">
        <v>55.7</v>
      </c>
      <c r="AF71" s="35">
        <v>55.7</v>
      </c>
      <c r="AG71" s="35">
        <v>55.7</v>
      </c>
      <c r="AH71" s="35"/>
      <c r="AI71" s="35"/>
      <c r="AJ71" s="35"/>
      <c r="AK71" s="35"/>
      <c r="AL71" s="35"/>
      <c r="AM71" s="35"/>
      <c r="AN71" s="35"/>
      <c r="AO71" s="55">
        <v>55.7</v>
      </c>
      <c r="AP71" s="55">
        <v>55.7</v>
      </c>
      <c r="AQ71" s="55">
        <v>55.7</v>
      </c>
      <c r="AR71" s="55">
        <v>55.7</v>
      </c>
      <c r="AS71" s="55">
        <v>55.7</v>
      </c>
      <c r="AT71" s="55">
        <v>55.7</v>
      </c>
      <c r="AU71" s="55">
        <v>55.7</v>
      </c>
      <c r="AV71" s="55">
        <v>55.7</v>
      </c>
      <c r="AW71" s="55">
        <v>55.7</v>
      </c>
      <c r="AX71" s="74">
        <v>56</v>
      </c>
      <c r="AY71" s="55">
        <v>56</v>
      </c>
      <c r="AZ71" s="74">
        <v>56</v>
      </c>
      <c r="BA71" s="55">
        <v>56</v>
      </c>
      <c r="BB71" s="55">
        <v>56</v>
      </c>
      <c r="BC71" s="55">
        <v>56</v>
      </c>
      <c r="BD71" s="55">
        <v>53</v>
      </c>
      <c r="BE71" s="69">
        <f t="shared" si="16"/>
        <v>3</v>
      </c>
      <c r="BF71" s="54">
        <f>E71-BC71</f>
        <v>0</v>
      </c>
      <c r="BG71" s="69">
        <f>BE71-BF71</f>
        <v>3</v>
      </c>
      <c r="BH71" s="69">
        <f>H71-BG71</f>
        <v>-3</v>
      </c>
      <c r="BI71" s="54">
        <f>H71-BF71</f>
        <v>0</v>
      </c>
      <c r="BJ71" s="69">
        <f>BH71-BI71</f>
        <v>-3</v>
      </c>
      <c r="BK71" s="69">
        <f>K71-BJ71</f>
        <v>3</v>
      </c>
      <c r="BL71" s="54">
        <f>K71-BI71</f>
        <v>0</v>
      </c>
      <c r="BM71" s="69">
        <f>BK71-BL71</f>
        <v>3</v>
      </c>
      <c r="BN71" s="69">
        <f>N71-BM71</f>
        <v>53</v>
      </c>
      <c r="BO71" s="54">
        <f>N71-BL71</f>
        <v>56</v>
      </c>
      <c r="BP71" s="69">
        <f>BN71-BO71</f>
        <v>-3</v>
      </c>
      <c r="BQ71" s="69">
        <f>Q71-BP71</f>
        <v>59</v>
      </c>
      <c r="BR71" s="54">
        <f>Q71-BO71</f>
        <v>0</v>
      </c>
      <c r="BS71" s="69">
        <f>BQ71-BR71</f>
        <v>59</v>
      </c>
      <c r="BT71" s="69">
        <f>T71-BS71</f>
        <v>-3</v>
      </c>
      <c r="BU71" s="54">
        <f>T71-BR71</f>
        <v>56</v>
      </c>
      <c r="BV71" s="69">
        <f>BT71-BU71</f>
        <v>-59</v>
      </c>
      <c r="BW71" s="69">
        <f>W71-BV71</f>
        <v>114.7</v>
      </c>
      <c r="BX71" s="54">
        <f>W71-BU71</f>
        <v>-0.29999999999999716</v>
      </c>
      <c r="BY71" s="69">
        <f>BW71-BX71</f>
        <v>115</v>
      </c>
      <c r="BZ71" s="69">
        <f>Z71-BY71</f>
        <v>-59.3</v>
      </c>
      <c r="CA71" s="54">
        <f>Z71-BX71</f>
        <v>56</v>
      </c>
      <c r="CB71" s="71">
        <f>BF71/BE71</f>
        <v>0</v>
      </c>
      <c r="CC71" s="57"/>
      <c r="CD71" s="56"/>
      <c r="CE71" s="57" t="s">
        <v>217</v>
      </c>
      <c r="CF71" s="57" t="s">
        <v>323</v>
      </c>
      <c r="CG71" s="57"/>
      <c r="CH71" s="57"/>
      <c r="CI71" s="57"/>
      <c r="CJ71" s="57"/>
      <c r="CK71" s="57"/>
      <c r="CL71" s="57"/>
      <c r="CM71" s="57"/>
      <c r="CN71" s="57"/>
      <c r="CO71" s="57"/>
      <c r="CP71" s="57"/>
      <c r="CQ71" s="57" t="s">
        <v>218</v>
      </c>
      <c r="CR71" s="58" t="s">
        <v>219</v>
      </c>
      <c r="CS71" s="58" t="s">
        <v>220</v>
      </c>
      <c r="CT71" s="72">
        <v>40323</v>
      </c>
    </row>
    <row r="72" spans="1:98" ht="12.75">
      <c r="A72" s="60"/>
      <c r="B72" s="59" t="s">
        <v>419</v>
      </c>
      <c r="C72" s="55">
        <v>25</v>
      </c>
      <c r="D72" s="55">
        <v>165</v>
      </c>
      <c r="E72" s="55">
        <v>56</v>
      </c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35"/>
      <c r="AH72" s="35"/>
      <c r="AI72" s="35"/>
      <c r="AJ72" s="35"/>
      <c r="AK72" s="35"/>
      <c r="AL72" s="35"/>
      <c r="AM72" s="35"/>
      <c r="AN72" s="35"/>
      <c r="AO72" s="55"/>
      <c r="AP72" s="55"/>
      <c r="AQ72" s="55"/>
      <c r="AR72" s="74"/>
      <c r="AS72" s="55"/>
      <c r="AT72" s="55"/>
      <c r="AU72" s="55"/>
      <c r="AV72" s="55"/>
      <c r="AW72" s="74">
        <v>56</v>
      </c>
      <c r="AX72" s="55">
        <v>56</v>
      </c>
      <c r="AY72" s="55">
        <v>56</v>
      </c>
      <c r="AZ72" s="55">
        <v>56</v>
      </c>
      <c r="BA72" s="55">
        <v>56</v>
      </c>
      <c r="BB72" s="55">
        <v>56</v>
      </c>
      <c r="BC72" s="55">
        <v>56</v>
      </c>
      <c r="BD72" s="55">
        <v>52</v>
      </c>
      <c r="BE72" s="69">
        <f t="shared" si="16"/>
        <v>4</v>
      </c>
      <c r="BF72" s="54">
        <f>E72-BC72</f>
        <v>0</v>
      </c>
      <c r="BG72" s="69">
        <f>BE72-BF72</f>
        <v>4</v>
      </c>
      <c r="BH72" s="69">
        <f>H72-BG72</f>
        <v>-4</v>
      </c>
      <c r="BI72" s="54">
        <f>H72-BF72</f>
        <v>0</v>
      </c>
      <c r="BJ72" s="69">
        <f>BH72-BI72</f>
        <v>-4</v>
      </c>
      <c r="BK72" s="69">
        <f>K72-BJ72</f>
        <v>4</v>
      </c>
      <c r="BL72" s="54">
        <f>K72-BI72</f>
        <v>0</v>
      </c>
      <c r="BM72" s="69">
        <f>BK72-BL72</f>
        <v>4</v>
      </c>
      <c r="BN72" s="69">
        <f>N72-BM72</f>
        <v>-4</v>
      </c>
      <c r="BO72" s="54">
        <f>N72-BL72</f>
        <v>0</v>
      </c>
      <c r="BP72" s="69">
        <f>BN72-BO72</f>
        <v>-4</v>
      </c>
      <c r="BQ72" s="69">
        <f>Q72-BP72</f>
        <v>4</v>
      </c>
      <c r="BR72" s="54">
        <f>Q72-BO72</f>
        <v>0</v>
      </c>
      <c r="BS72" s="69">
        <f>BQ72-BR72</f>
        <v>4</v>
      </c>
      <c r="BT72" s="69">
        <f>T72-BS72</f>
        <v>-4</v>
      </c>
      <c r="BU72" s="54">
        <f>T72-BR72</f>
        <v>0</v>
      </c>
      <c r="BV72" s="69">
        <f>BT72-BU72</f>
        <v>-4</v>
      </c>
      <c r="BW72" s="69">
        <f>W72-BV72</f>
        <v>4</v>
      </c>
      <c r="BX72" s="54">
        <f>W72-BU72</f>
        <v>0</v>
      </c>
      <c r="BY72" s="69">
        <f>BW72-BX72</f>
        <v>4</v>
      </c>
      <c r="BZ72" s="69">
        <f>Z72-BY72</f>
        <v>-4</v>
      </c>
      <c r="CA72" s="54">
        <f>Z72-BX72</f>
        <v>0</v>
      </c>
      <c r="CB72" s="71">
        <f>BF72/BE72</f>
        <v>0</v>
      </c>
      <c r="CC72" s="57"/>
      <c r="CD72" s="56"/>
      <c r="CE72" s="57" t="s">
        <v>420</v>
      </c>
      <c r="CF72" s="57" t="s">
        <v>420</v>
      </c>
      <c r="CG72" s="57"/>
      <c r="CH72" s="57"/>
      <c r="CI72" s="57"/>
      <c r="CJ72" s="57"/>
      <c r="CK72" s="57"/>
      <c r="CL72" s="57"/>
      <c r="CM72" s="57"/>
      <c r="CN72" s="57"/>
      <c r="CO72" s="57"/>
      <c r="CP72" s="57"/>
      <c r="CQ72" s="57"/>
      <c r="CR72" s="58"/>
      <c r="CS72" s="58"/>
      <c r="CT72" s="72"/>
    </row>
    <row r="73" spans="1:98" ht="12.75" customHeight="1">
      <c r="A73" s="83" t="s">
        <v>390</v>
      </c>
      <c r="B73" s="84"/>
      <c r="C73" s="84"/>
      <c r="D73" s="84"/>
      <c r="E73" s="84"/>
      <c r="F73" s="84"/>
      <c r="G73" s="84"/>
      <c r="H73" s="84"/>
      <c r="I73" s="84"/>
      <c r="J73" s="84"/>
      <c r="K73" s="84"/>
      <c r="L73" s="84"/>
      <c r="M73" s="84"/>
      <c r="N73" s="84"/>
      <c r="O73" s="84"/>
      <c r="P73" s="84"/>
      <c r="Q73" s="84"/>
      <c r="R73" s="84"/>
      <c r="S73" s="84"/>
      <c r="T73" s="84"/>
      <c r="U73" s="84"/>
      <c r="V73" s="84"/>
      <c r="W73" s="84"/>
      <c r="X73" s="84"/>
      <c r="Y73" s="84"/>
      <c r="Z73" s="84"/>
      <c r="AA73" s="84"/>
      <c r="AB73" s="84"/>
      <c r="AC73" s="84"/>
      <c r="AD73" s="84"/>
      <c r="AE73" s="84"/>
      <c r="AF73" s="84"/>
      <c r="AG73" s="84"/>
      <c r="AH73" s="84"/>
      <c r="AI73" s="84"/>
      <c r="AJ73" s="84"/>
      <c r="AK73" s="84"/>
      <c r="AL73" s="84"/>
      <c r="AM73" s="84"/>
      <c r="AN73" s="84"/>
      <c r="AO73" s="84"/>
      <c r="AP73" s="84"/>
      <c r="AQ73" s="84"/>
      <c r="AR73" s="84"/>
      <c r="AS73" s="84"/>
      <c r="AT73" s="84"/>
      <c r="AU73" s="84"/>
      <c r="AV73" s="84"/>
      <c r="AW73" s="84"/>
      <c r="AX73" s="84"/>
      <c r="AY73" s="84"/>
      <c r="AZ73" s="84"/>
      <c r="BA73" s="84"/>
      <c r="BB73" s="84"/>
      <c r="BC73" s="84"/>
      <c r="BD73" s="84"/>
      <c r="BE73" s="84"/>
      <c r="BF73" s="84"/>
      <c r="BG73" s="84"/>
      <c r="BH73" s="84"/>
      <c r="BI73" s="84"/>
      <c r="BJ73" s="84"/>
      <c r="BK73" s="84"/>
      <c r="BL73" s="84"/>
      <c r="BM73" s="84"/>
      <c r="BN73" s="84"/>
      <c r="BO73" s="84"/>
      <c r="BP73" s="84"/>
      <c r="BQ73" s="84"/>
      <c r="BR73" s="84"/>
      <c r="BS73" s="84"/>
      <c r="BT73" s="84"/>
      <c r="BU73" s="84"/>
      <c r="BV73" s="84"/>
      <c r="BW73" s="84"/>
      <c r="BX73" s="84"/>
      <c r="BY73" s="84"/>
      <c r="BZ73" s="84"/>
      <c r="CA73" s="84"/>
      <c r="CB73" s="84"/>
      <c r="CC73" s="84"/>
      <c r="CD73" s="84"/>
      <c r="CE73" s="84"/>
      <c r="CF73" s="84"/>
      <c r="CG73" s="84"/>
      <c r="CH73" s="84"/>
      <c r="CI73" s="84"/>
      <c r="CJ73" s="84"/>
      <c r="CK73" s="84"/>
      <c r="CL73" s="84"/>
      <c r="CM73" s="84"/>
      <c r="CN73" s="84"/>
      <c r="CO73" s="84"/>
      <c r="CP73" s="84"/>
      <c r="CQ73" s="84"/>
      <c r="CR73" s="84"/>
      <c r="CS73" s="84"/>
      <c r="CT73" s="85"/>
    </row>
    <row r="74" spans="1:98" ht="12.75" hidden="1">
      <c r="A74" s="9">
        <v>44</v>
      </c>
      <c r="B74" s="10" t="s">
        <v>157</v>
      </c>
      <c r="C74" s="1"/>
      <c r="D74" s="1"/>
      <c r="E74" s="14">
        <v>62.8</v>
      </c>
      <c r="F74" s="14">
        <v>62.8</v>
      </c>
      <c r="G74" s="23">
        <v>60.8</v>
      </c>
      <c r="H74" s="14">
        <v>60.8</v>
      </c>
      <c r="I74" s="14">
        <v>60.8</v>
      </c>
      <c r="J74" s="14">
        <v>60.8</v>
      </c>
      <c r="K74" s="14">
        <v>60.8</v>
      </c>
      <c r="L74" s="14">
        <v>60.8</v>
      </c>
      <c r="M74" s="14">
        <v>60.8</v>
      </c>
      <c r="N74" s="14">
        <v>60.8</v>
      </c>
      <c r="O74" s="14">
        <v>60.8</v>
      </c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>
        <v>58</v>
      </c>
      <c r="BE74" s="15">
        <f aca="true" t="shared" si="19" ref="BE74:BE83">E74-BD74</f>
        <v>4.799999999999997</v>
      </c>
      <c r="BF74" s="24">
        <f>E74-O74</f>
        <v>2</v>
      </c>
      <c r="BG74" s="15">
        <f aca="true" t="shared" si="20" ref="BG74:BG88">BE74-BF74</f>
        <v>2.799999999999997</v>
      </c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16">
        <f>BF74/BE74</f>
        <v>0.4166666666666669</v>
      </c>
      <c r="CC74" s="1"/>
      <c r="CD74" s="15"/>
      <c r="CE74" s="5" t="s">
        <v>158</v>
      </c>
      <c r="CF74" s="5" t="s">
        <v>159</v>
      </c>
      <c r="CG74" s="11"/>
      <c r="CH74" s="11"/>
      <c r="CI74" s="11"/>
      <c r="CJ74" s="11"/>
      <c r="CK74" s="11"/>
      <c r="CL74" s="11"/>
      <c r="CM74" s="11"/>
      <c r="CN74" s="11"/>
      <c r="CO74" s="11"/>
      <c r="CP74" s="11"/>
      <c r="CQ74" s="20"/>
      <c r="CR74" s="9"/>
      <c r="CS74" s="17" t="s">
        <v>160</v>
      </c>
      <c r="CT74" s="31" t="s">
        <v>53</v>
      </c>
    </row>
    <row r="75" spans="1:98" ht="12.75" hidden="1">
      <c r="A75" s="9">
        <v>45</v>
      </c>
      <c r="B75" s="10" t="s">
        <v>152</v>
      </c>
      <c r="C75" s="14">
        <v>22</v>
      </c>
      <c r="D75" s="14">
        <v>170</v>
      </c>
      <c r="E75" s="14">
        <v>56</v>
      </c>
      <c r="F75" s="14">
        <v>55.7</v>
      </c>
      <c r="G75" s="23">
        <v>53.5</v>
      </c>
      <c r="H75" s="14">
        <v>53.5</v>
      </c>
      <c r="I75" s="14">
        <v>53.5</v>
      </c>
      <c r="J75" s="14">
        <v>53.5</v>
      </c>
      <c r="K75" s="14">
        <v>53.5</v>
      </c>
      <c r="L75" s="14">
        <v>53.5</v>
      </c>
      <c r="M75" s="14">
        <v>53.5</v>
      </c>
      <c r="N75" s="14">
        <v>53.5</v>
      </c>
      <c r="O75" s="14">
        <v>53.5</v>
      </c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>
        <v>51</v>
      </c>
      <c r="BE75" s="15">
        <f t="shared" si="19"/>
        <v>5</v>
      </c>
      <c r="BF75" s="24">
        <f>E75-O75</f>
        <v>2.5</v>
      </c>
      <c r="BG75" s="15">
        <f t="shared" si="20"/>
        <v>2.5</v>
      </c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16">
        <f>BF75/BE75</f>
        <v>0.5</v>
      </c>
      <c r="CC75" s="1"/>
      <c r="CD75" s="15"/>
      <c r="CE75" s="5" t="s">
        <v>153</v>
      </c>
      <c r="CF75" s="5" t="s">
        <v>154</v>
      </c>
      <c r="CG75" s="11"/>
      <c r="CH75" s="11"/>
      <c r="CI75" s="11"/>
      <c r="CJ75" s="11"/>
      <c r="CK75" s="11"/>
      <c r="CL75" s="11"/>
      <c r="CM75" s="11"/>
      <c r="CN75" s="11"/>
      <c r="CO75" s="11"/>
      <c r="CP75" s="11"/>
      <c r="CQ75" s="20"/>
      <c r="CR75" s="9" t="s">
        <v>155</v>
      </c>
      <c r="CS75" s="9" t="s">
        <v>156</v>
      </c>
      <c r="CT75" s="22">
        <v>40263</v>
      </c>
    </row>
    <row r="76" spans="1:98" ht="12.75">
      <c r="A76" s="60">
        <v>28</v>
      </c>
      <c r="B76" s="59" t="s">
        <v>258</v>
      </c>
      <c r="C76" s="55">
        <v>29</v>
      </c>
      <c r="D76" s="55">
        <v>170</v>
      </c>
      <c r="E76" s="55">
        <v>58.5</v>
      </c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>
        <v>58.5</v>
      </c>
      <c r="S76" s="35">
        <v>57.7</v>
      </c>
      <c r="T76" s="35">
        <v>58</v>
      </c>
      <c r="U76" s="35">
        <v>58</v>
      </c>
      <c r="V76" s="35">
        <v>58</v>
      </c>
      <c r="W76" s="35">
        <v>58</v>
      </c>
      <c r="X76" s="35">
        <v>57.9</v>
      </c>
      <c r="Y76" s="35">
        <v>57.9</v>
      </c>
      <c r="Z76" s="35">
        <v>58</v>
      </c>
      <c r="AA76" s="35">
        <v>60</v>
      </c>
      <c r="AB76" s="35">
        <v>60</v>
      </c>
      <c r="AC76" s="35">
        <v>58</v>
      </c>
      <c r="AD76" s="35">
        <v>57.9</v>
      </c>
      <c r="AE76" s="35">
        <v>59</v>
      </c>
      <c r="AF76" s="35">
        <v>58.4</v>
      </c>
      <c r="AG76" s="35"/>
      <c r="AH76" s="35">
        <v>57.4</v>
      </c>
      <c r="AI76" s="35"/>
      <c r="AJ76" s="35"/>
      <c r="AK76" s="35"/>
      <c r="AL76" s="35"/>
      <c r="AM76" s="35">
        <v>57.8</v>
      </c>
      <c r="AN76" s="35">
        <v>57.8</v>
      </c>
      <c r="AO76" s="55">
        <v>57.7</v>
      </c>
      <c r="AP76" s="55">
        <v>57.7</v>
      </c>
      <c r="AQ76" s="55">
        <v>57.1</v>
      </c>
      <c r="AR76" s="55">
        <v>57.1</v>
      </c>
      <c r="AS76" s="55">
        <v>57.1</v>
      </c>
      <c r="AT76" s="55">
        <v>57.1</v>
      </c>
      <c r="AU76" s="55">
        <v>57.1</v>
      </c>
      <c r="AV76" s="55">
        <v>57.1</v>
      </c>
      <c r="AW76" s="55">
        <v>57.1</v>
      </c>
      <c r="AX76" s="55">
        <v>57.1</v>
      </c>
      <c r="AY76" s="55">
        <v>57.1</v>
      </c>
      <c r="AZ76" s="55">
        <v>57.1</v>
      </c>
      <c r="BA76" s="55">
        <v>57.1</v>
      </c>
      <c r="BB76" s="55">
        <v>57.1</v>
      </c>
      <c r="BC76" s="55">
        <v>57.1</v>
      </c>
      <c r="BD76" s="55">
        <v>56</v>
      </c>
      <c r="BE76" s="69">
        <f t="shared" si="19"/>
        <v>2.5</v>
      </c>
      <c r="BF76" s="54">
        <f aca="true" t="shared" si="21" ref="BF76:BF82">E76-BC76</f>
        <v>1.3999999999999986</v>
      </c>
      <c r="BG76" s="69">
        <f t="shared" si="20"/>
        <v>1.1000000000000014</v>
      </c>
      <c r="BH76" s="69">
        <f aca="true" t="shared" si="22" ref="BH76:BH88">H76-BG76</f>
        <v>-1.1000000000000014</v>
      </c>
      <c r="BI76" s="54">
        <f aca="true" t="shared" si="23" ref="BI76:BI88">H76-BF76</f>
        <v>-1.3999999999999986</v>
      </c>
      <c r="BJ76" s="69">
        <f aca="true" t="shared" si="24" ref="BJ76:BJ88">BH76-BI76</f>
        <v>0.29999999999999716</v>
      </c>
      <c r="BK76" s="69">
        <f aca="true" t="shared" si="25" ref="BK76:BK88">K76-BJ76</f>
        <v>-0.29999999999999716</v>
      </c>
      <c r="BL76" s="54">
        <f aca="true" t="shared" si="26" ref="BL76:BL88">K76-BI76</f>
        <v>1.3999999999999986</v>
      </c>
      <c r="BM76" s="69">
        <f aca="true" t="shared" si="27" ref="BM76:BM88">BK76-BL76</f>
        <v>-1.6999999999999957</v>
      </c>
      <c r="BN76" s="69">
        <f aca="true" t="shared" si="28" ref="BN76:BN88">N76-BM76</f>
        <v>1.6999999999999957</v>
      </c>
      <c r="BO76" s="54">
        <f aca="true" t="shared" si="29" ref="BO76:BO88">N76-BL76</f>
        <v>-1.3999999999999986</v>
      </c>
      <c r="BP76" s="69">
        <f aca="true" t="shared" si="30" ref="BP76:BP88">BN76-BO76</f>
        <v>3.0999999999999943</v>
      </c>
      <c r="BQ76" s="69">
        <f aca="true" t="shared" si="31" ref="BQ76:BQ88">Q76-BP76</f>
        <v>-3.0999999999999943</v>
      </c>
      <c r="BR76" s="54">
        <f aca="true" t="shared" si="32" ref="BR76:BR88">Q76-BO76</f>
        <v>1.3999999999999986</v>
      </c>
      <c r="BS76" s="69">
        <f aca="true" t="shared" si="33" ref="BS76:BS88">BQ76-BR76</f>
        <v>-4.499999999999993</v>
      </c>
      <c r="BT76" s="69">
        <f aca="true" t="shared" si="34" ref="BT76:BT88">T76-BS76</f>
        <v>62.49999999999999</v>
      </c>
      <c r="BU76" s="54">
        <f aca="true" t="shared" si="35" ref="BU76:BU88">T76-BR76</f>
        <v>56.6</v>
      </c>
      <c r="BV76" s="69">
        <f aca="true" t="shared" si="36" ref="BV76:BV88">BT76-BU76</f>
        <v>5.8999999999999915</v>
      </c>
      <c r="BW76" s="69">
        <f aca="true" t="shared" si="37" ref="BW76:BW88">W76-BV76</f>
        <v>52.10000000000001</v>
      </c>
      <c r="BX76" s="54">
        <f aca="true" t="shared" si="38" ref="BX76:BX88">W76-BU76</f>
        <v>1.3999999999999986</v>
      </c>
      <c r="BY76" s="69">
        <f aca="true" t="shared" si="39" ref="BY76:BY88">BW76-BX76</f>
        <v>50.70000000000001</v>
      </c>
      <c r="BZ76" s="69">
        <f aca="true" t="shared" si="40" ref="BZ76:BZ88">Z76-BY76</f>
        <v>7.29999999999999</v>
      </c>
      <c r="CA76" s="54">
        <f aca="true" t="shared" si="41" ref="CA76:CA88">Z76-BX76</f>
        <v>56.6</v>
      </c>
      <c r="CB76" s="71">
        <f aca="true" t="shared" si="42" ref="CB76:CB88">BF76/BE76</f>
        <v>0.5599999999999994</v>
      </c>
      <c r="CC76" s="57"/>
      <c r="CD76" s="56"/>
      <c r="CE76" s="57"/>
      <c r="CF76" s="57"/>
      <c r="CG76" s="57"/>
      <c r="CH76" s="57"/>
      <c r="CI76" s="57"/>
      <c r="CJ76" s="57"/>
      <c r="CK76" s="57"/>
      <c r="CL76" s="57"/>
      <c r="CM76" s="57"/>
      <c r="CN76" s="57"/>
      <c r="CO76" s="57"/>
      <c r="CP76" s="57"/>
      <c r="CQ76" s="57"/>
      <c r="CR76" s="58"/>
      <c r="CS76" s="58"/>
      <c r="CT76" s="72"/>
    </row>
    <row r="77" spans="1:98" ht="12.75" hidden="1">
      <c r="A77" s="60"/>
      <c r="B77" s="59" t="s">
        <v>77</v>
      </c>
      <c r="C77" s="55"/>
      <c r="D77" s="55">
        <v>162</v>
      </c>
      <c r="E77" s="55">
        <v>62</v>
      </c>
      <c r="F77" s="35">
        <v>62</v>
      </c>
      <c r="G77" s="35">
        <v>62</v>
      </c>
      <c r="H77" s="35">
        <v>62</v>
      </c>
      <c r="I77" s="35">
        <v>62</v>
      </c>
      <c r="J77" s="35">
        <v>62</v>
      </c>
      <c r="K77" s="35">
        <v>62</v>
      </c>
      <c r="L77" s="35">
        <v>62</v>
      </c>
      <c r="M77" s="35">
        <v>62</v>
      </c>
      <c r="N77" s="35">
        <v>60</v>
      </c>
      <c r="O77" s="35">
        <v>57.5</v>
      </c>
      <c r="P77" s="35"/>
      <c r="Q77" s="35"/>
      <c r="R77" s="35"/>
      <c r="S77" s="35">
        <v>55</v>
      </c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  <c r="AF77" s="35"/>
      <c r="AG77" s="35"/>
      <c r="AH77" s="35"/>
      <c r="AI77" s="35"/>
      <c r="AJ77" s="35"/>
      <c r="AK77" s="35"/>
      <c r="AL77" s="35"/>
      <c r="AM77" s="35"/>
      <c r="AN77" s="35"/>
      <c r="AO77" s="55"/>
      <c r="AP77" s="55"/>
      <c r="AQ77" s="55"/>
      <c r="AR77" s="55"/>
      <c r="AS77" s="55"/>
      <c r="AT77" s="55"/>
      <c r="AU77" s="55"/>
      <c r="AV77" s="55"/>
      <c r="AW77" s="55"/>
      <c r="AX77" s="55"/>
      <c r="AY77" s="55"/>
      <c r="AZ77" s="55"/>
      <c r="BA77" s="55"/>
      <c r="BB77" s="55"/>
      <c r="BC77" s="55"/>
      <c r="BD77" s="55">
        <v>53</v>
      </c>
      <c r="BE77" s="69">
        <f t="shared" si="19"/>
        <v>9</v>
      </c>
      <c r="BF77" s="54">
        <f t="shared" si="21"/>
        <v>62</v>
      </c>
      <c r="BG77" s="69">
        <f t="shared" si="20"/>
        <v>-53</v>
      </c>
      <c r="BH77" s="69">
        <f t="shared" si="22"/>
        <v>115</v>
      </c>
      <c r="BI77" s="54">
        <f t="shared" si="23"/>
        <v>0</v>
      </c>
      <c r="BJ77" s="69">
        <f t="shared" si="24"/>
        <v>115</v>
      </c>
      <c r="BK77" s="69">
        <f t="shared" si="25"/>
        <v>-53</v>
      </c>
      <c r="BL77" s="54">
        <f t="shared" si="26"/>
        <v>62</v>
      </c>
      <c r="BM77" s="69">
        <f t="shared" si="27"/>
        <v>-115</v>
      </c>
      <c r="BN77" s="69">
        <f t="shared" si="28"/>
        <v>175</v>
      </c>
      <c r="BO77" s="54">
        <f t="shared" si="29"/>
        <v>-2</v>
      </c>
      <c r="BP77" s="69">
        <f t="shared" si="30"/>
        <v>177</v>
      </c>
      <c r="BQ77" s="69">
        <f t="shared" si="31"/>
        <v>-177</v>
      </c>
      <c r="BR77" s="54">
        <f t="shared" si="32"/>
        <v>2</v>
      </c>
      <c r="BS77" s="69">
        <f t="shared" si="33"/>
        <v>-179</v>
      </c>
      <c r="BT77" s="69">
        <f t="shared" si="34"/>
        <v>179</v>
      </c>
      <c r="BU77" s="54">
        <f t="shared" si="35"/>
        <v>-2</v>
      </c>
      <c r="BV77" s="69">
        <f t="shared" si="36"/>
        <v>181</v>
      </c>
      <c r="BW77" s="69">
        <f t="shared" si="37"/>
        <v>-181</v>
      </c>
      <c r="BX77" s="54">
        <f t="shared" si="38"/>
        <v>2</v>
      </c>
      <c r="BY77" s="69">
        <f t="shared" si="39"/>
        <v>-183</v>
      </c>
      <c r="BZ77" s="69">
        <f t="shared" si="40"/>
        <v>183</v>
      </c>
      <c r="CA77" s="54">
        <f t="shared" si="41"/>
        <v>-2</v>
      </c>
      <c r="CB77" s="71">
        <f t="shared" si="42"/>
        <v>6.888888888888889</v>
      </c>
      <c r="CC77" s="57"/>
      <c r="CD77" s="56"/>
      <c r="CE77" s="57" t="s">
        <v>78</v>
      </c>
      <c r="CF77" s="57" t="s">
        <v>267</v>
      </c>
      <c r="CG77" s="57"/>
      <c r="CH77" s="57"/>
      <c r="CI77" s="57"/>
      <c r="CJ77" s="57"/>
      <c r="CK77" s="57"/>
      <c r="CL77" s="57"/>
      <c r="CM77" s="57"/>
      <c r="CN77" s="57"/>
      <c r="CO77" s="57"/>
      <c r="CP77" s="57"/>
      <c r="CQ77" s="57" t="s">
        <v>79</v>
      </c>
      <c r="CR77" s="58"/>
      <c r="CS77" s="58" t="s">
        <v>80</v>
      </c>
      <c r="CT77" s="72">
        <v>40273</v>
      </c>
    </row>
    <row r="78" spans="1:98" ht="12.75" hidden="1">
      <c r="A78" s="60"/>
      <c r="B78" s="59" t="s">
        <v>221</v>
      </c>
      <c r="C78" s="55"/>
      <c r="D78" s="55">
        <v>172</v>
      </c>
      <c r="E78" s="55">
        <v>62</v>
      </c>
      <c r="F78" s="35"/>
      <c r="G78" s="35"/>
      <c r="H78" s="35"/>
      <c r="I78" s="35"/>
      <c r="J78" s="35"/>
      <c r="K78" s="35"/>
      <c r="L78" s="35"/>
      <c r="M78" s="35"/>
      <c r="N78" s="35">
        <v>62</v>
      </c>
      <c r="O78" s="35">
        <v>62</v>
      </c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  <c r="AF78" s="35"/>
      <c r="AG78" s="35"/>
      <c r="AH78" s="35"/>
      <c r="AI78" s="35"/>
      <c r="AJ78" s="35"/>
      <c r="AK78" s="35"/>
      <c r="AL78" s="35"/>
      <c r="AM78" s="35"/>
      <c r="AN78" s="35"/>
      <c r="AO78" s="55"/>
      <c r="AP78" s="55"/>
      <c r="AQ78" s="55"/>
      <c r="AR78" s="55"/>
      <c r="AS78" s="55"/>
      <c r="AT78" s="55"/>
      <c r="AU78" s="55"/>
      <c r="AV78" s="55"/>
      <c r="AW78" s="55"/>
      <c r="AX78" s="55"/>
      <c r="AY78" s="55"/>
      <c r="AZ78" s="55"/>
      <c r="BA78" s="55"/>
      <c r="BB78" s="55"/>
      <c r="BC78" s="55"/>
      <c r="BD78" s="55">
        <v>60</v>
      </c>
      <c r="BE78" s="69">
        <f t="shared" si="19"/>
        <v>2</v>
      </c>
      <c r="BF78" s="54">
        <f t="shared" si="21"/>
        <v>62</v>
      </c>
      <c r="BG78" s="69">
        <f t="shared" si="20"/>
        <v>-60</v>
      </c>
      <c r="BH78" s="69">
        <f t="shared" si="22"/>
        <v>60</v>
      </c>
      <c r="BI78" s="54">
        <f t="shared" si="23"/>
        <v>-62</v>
      </c>
      <c r="BJ78" s="69">
        <f t="shared" si="24"/>
        <v>122</v>
      </c>
      <c r="BK78" s="69">
        <f t="shared" si="25"/>
        <v>-122</v>
      </c>
      <c r="BL78" s="54">
        <f t="shared" si="26"/>
        <v>62</v>
      </c>
      <c r="BM78" s="69">
        <f t="shared" si="27"/>
        <v>-184</v>
      </c>
      <c r="BN78" s="69">
        <f t="shared" si="28"/>
        <v>246</v>
      </c>
      <c r="BO78" s="54">
        <f t="shared" si="29"/>
        <v>0</v>
      </c>
      <c r="BP78" s="69">
        <f t="shared" si="30"/>
        <v>246</v>
      </c>
      <c r="BQ78" s="69">
        <f t="shared" si="31"/>
        <v>-246</v>
      </c>
      <c r="BR78" s="54">
        <f t="shared" si="32"/>
        <v>0</v>
      </c>
      <c r="BS78" s="69">
        <f t="shared" si="33"/>
        <v>-246</v>
      </c>
      <c r="BT78" s="69">
        <f t="shared" si="34"/>
        <v>246</v>
      </c>
      <c r="BU78" s="54">
        <f t="shared" si="35"/>
        <v>0</v>
      </c>
      <c r="BV78" s="69">
        <f t="shared" si="36"/>
        <v>246</v>
      </c>
      <c r="BW78" s="69">
        <f t="shared" si="37"/>
        <v>-246</v>
      </c>
      <c r="BX78" s="54">
        <f t="shared" si="38"/>
        <v>0</v>
      </c>
      <c r="BY78" s="69">
        <f t="shared" si="39"/>
        <v>-246</v>
      </c>
      <c r="BZ78" s="69">
        <f t="shared" si="40"/>
        <v>246</v>
      </c>
      <c r="CA78" s="54">
        <f t="shared" si="41"/>
        <v>0</v>
      </c>
      <c r="CB78" s="71">
        <f t="shared" si="42"/>
        <v>31</v>
      </c>
      <c r="CC78" s="57"/>
      <c r="CD78" s="56"/>
      <c r="CE78" s="57" t="s">
        <v>222</v>
      </c>
      <c r="CF78" s="57" t="s">
        <v>222</v>
      </c>
      <c r="CG78" s="57"/>
      <c r="CH78" s="57"/>
      <c r="CI78" s="57"/>
      <c r="CJ78" s="57"/>
      <c r="CK78" s="57"/>
      <c r="CL78" s="57"/>
      <c r="CM78" s="57"/>
      <c r="CN78" s="57"/>
      <c r="CO78" s="57"/>
      <c r="CP78" s="57"/>
      <c r="CQ78" s="57"/>
      <c r="CR78" s="58" t="s">
        <v>223</v>
      </c>
      <c r="CS78" s="58"/>
      <c r="CT78" s="72">
        <v>40319</v>
      </c>
    </row>
    <row r="79" spans="1:98" ht="12.75" hidden="1">
      <c r="A79" s="60"/>
      <c r="B79" s="59"/>
      <c r="C79" s="55"/>
      <c r="D79" s="55"/>
      <c r="E79" s="5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35"/>
      <c r="AK79" s="35"/>
      <c r="AL79" s="35"/>
      <c r="AM79" s="35"/>
      <c r="AN79" s="35"/>
      <c r="AO79" s="55"/>
      <c r="AP79" s="55"/>
      <c r="AQ79" s="55"/>
      <c r="AR79" s="55"/>
      <c r="AS79" s="55"/>
      <c r="AT79" s="55"/>
      <c r="AU79" s="55"/>
      <c r="AV79" s="55"/>
      <c r="AW79" s="55"/>
      <c r="AX79" s="55"/>
      <c r="AY79" s="55"/>
      <c r="AZ79" s="55"/>
      <c r="BA79" s="55"/>
      <c r="BB79" s="55"/>
      <c r="BC79" s="55"/>
      <c r="BD79" s="55"/>
      <c r="BE79" s="69">
        <f t="shared" si="19"/>
        <v>0</v>
      </c>
      <c r="BF79" s="54">
        <f t="shared" si="21"/>
        <v>0</v>
      </c>
      <c r="BG79" s="69">
        <f t="shared" si="20"/>
        <v>0</v>
      </c>
      <c r="BH79" s="69">
        <f t="shared" si="22"/>
        <v>0</v>
      </c>
      <c r="BI79" s="54">
        <f t="shared" si="23"/>
        <v>0</v>
      </c>
      <c r="BJ79" s="69">
        <f t="shared" si="24"/>
        <v>0</v>
      </c>
      <c r="BK79" s="69">
        <f t="shared" si="25"/>
        <v>0</v>
      </c>
      <c r="BL79" s="54">
        <f t="shared" si="26"/>
        <v>0</v>
      </c>
      <c r="BM79" s="69">
        <f t="shared" si="27"/>
        <v>0</v>
      </c>
      <c r="BN79" s="69">
        <f t="shared" si="28"/>
        <v>0</v>
      </c>
      <c r="BO79" s="54">
        <f t="shared" si="29"/>
        <v>0</v>
      </c>
      <c r="BP79" s="69">
        <f t="shared" si="30"/>
        <v>0</v>
      </c>
      <c r="BQ79" s="69">
        <f t="shared" si="31"/>
        <v>0</v>
      </c>
      <c r="BR79" s="54">
        <f t="shared" si="32"/>
        <v>0</v>
      </c>
      <c r="BS79" s="69">
        <f t="shared" si="33"/>
        <v>0</v>
      </c>
      <c r="BT79" s="69">
        <f t="shared" si="34"/>
        <v>0</v>
      </c>
      <c r="BU79" s="54">
        <f t="shared" si="35"/>
        <v>0</v>
      </c>
      <c r="BV79" s="69">
        <f t="shared" si="36"/>
        <v>0</v>
      </c>
      <c r="BW79" s="69">
        <f t="shared" si="37"/>
        <v>0</v>
      </c>
      <c r="BX79" s="54">
        <f t="shared" si="38"/>
        <v>0</v>
      </c>
      <c r="BY79" s="69">
        <f t="shared" si="39"/>
        <v>0</v>
      </c>
      <c r="BZ79" s="69">
        <f t="shared" si="40"/>
        <v>0</v>
      </c>
      <c r="CA79" s="54">
        <f t="shared" si="41"/>
        <v>0</v>
      </c>
      <c r="CB79" s="71" t="e">
        <f t="shared" si="42"/>
        <v>#DIV/0!</v>
      </c>
      <c r="CC79" s="57"/>
      <c r="CD79" s="56"/>
      <c r="CE79" s="57"/>
      <c r="CF79" s="57"/>
      <c r="CG79" s="57"/>
      <c r="CH79" s="57"/>
      <c r="CI79" s="57"/>
      <c r="CJ79" s="57"/>
      <c r="CK79" s="57"/>
      <c r="CL79" s="57"/>
      <c r="CM79" s="57"/>
      <c r="CN79" s="57"/>
      <c r="CO79" s="57"/>
      <c r="CP79" s="57"/>
      <c r="CQ79" s="57"/>
      <c r="CR79" s="58"/>
      <c r="CS79" s="58"/>
      <c r="CT79" s="72"/>
    </row>
    <row r="80" spans="1:98" ht="12.75" hidden="1">
      <c r="A80" s="60">
        <v>29</v>
      </c>
      <c r="B80" s="59" t="s">
        <v>333</v>
      </c>
      <c r="C80" s="55">
        <v>24</v>
      </c>
      <c r="D80" s="55">
        <v>153</v>
      </c>
      <c r="E80" s="55">
        <v>50</v>
      </c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>
        <v>49.5</v>
      </c>
      <c r="AG80" s="35"/>
      <c r="AH80" s="35"/>
      <c r="AI80" s="35"/>
      <c r="AJ80" s="35"/>
      <c r="AK80" s="35"/>
      <c r="AL80" s="35"/>
      <c r="AM80" s="35"/>
      <c r="AN80" s="35"/>
      <c r="AO80" s="55"/>
      <c r="AP80" s="55"/>
      <c r="AQ80" s="55"/>
      <c r="AR80" s="55"/>
      <c r="AS80" s="55"/>
      <c r="AT80" s="55"/>
      <c r="AU80" s="55"/>
      <c r="AV80" s="55"/>
      <c r="AW80" s="55"/>
      <c r="AX80" s="55"/>
      <c r="AY80" s="55"/>
      <c r="AZ80" s="55"/>
      <c r="BA80" s="55"/>
      <c r="BB80" s="55"/>
      <c r="BC80" s="55"/>
      <c r="BD80" s="55">
        <v>47</v>
      </c>
      <c r="BE80" s="69">
        <f t="shared" si="19"/>
        <v>3</v>
      </c>
      <c r="BF80" s="54">
        <f t="shared" si="21"/>
        <v>50</v>
      </c>
      <c r="BG80" s="69">
        <f t="shared" si="20"/>
        <v>-47</v>
      </c>
      <c r="BH80" s="69">
        <f t="shared" si="22"/>
        <v>47</v>
      </c>
      <c r="BI80" s="54">
        <f t="shared" si="23"/>
        <v>-50</v>
      </c>
      <c r="BJ80" s="69">
        <f t="shared" si="24"/>
        <v>97</v>
      </c>
      <c r="BK80" s="69">
        <f t="shared" si="25"/>
        <v>-97</v>
      </c>
      <c r="BL80" s="54">
        <f t="shared" si="26"/>
        <v>50</v>
      </c>
      <c r="BM80" s="69">
        <f t="shared" si="27"/>
        <v>-147</v>
      </c>
      <c r="BN80" s="69">
        <f t="shared" si="28"/>
        <v>147</v>
      </c>
      <c r="BO80" s="54">
        <f t="shared" si="29"/>
        <v>-50</v>
      </c>
      <c r="BP80" s="69">
        <f t="shared" si="30"/>
        <v>197</v>
      </c>
      <c r="BQ80" s="69">
        <f t="shared" si="31"/>
        <v>-197</v>
      </c>
      <c r="BR80" s="54">
        <f t="shared" si="32"/>
        <v>50</v>
      </c>
      <c r="BS80" s="69">
        <f t="shared" si="33"/>
        <v>-247</v>
      </c>
      <c r="BT80" s="69">
        <f t="shared" si="34"/>
        <v>247</v>
      </c>
      <c r="BU80" s="54">
        <f t="shared" si="35"/>
        <v>-50</v>
      </c>
      <c r="BV80" s="69">
        <f t="shared" si="36"/>
        <v>297</v>
      </c>
      <c r="BW80" s="69">
        <f t="shared" si="37"/>
        <v>-297</v>
      </c>
      <c r="BX80" s="54">
        <f t="shared" si="38"/>
        <v>50</v>
      </c>
      <c r="BY80" s="69">
        <f t="shared" si="39"/>
        <v>-347</v>
      </c>
      <c r="BZ80" s="69">
        <f t="shared" si="40"/>
        <v>347</v>
      </c>
      <c r="CA80" s="54">
        <f t="shared" si="41"/>
        <v>-50</v>
      </c>
      <c r="CB80" s="71">
        <f t="shared" si="42"/>
        <v>16.666666666666668</v>
      </c>
      <c r="CC80" s="57"/>
      <c r="CD80" s="56"/>
      <c r="CE80" s="57" t="s">
        <v>334</v>
      </c>
      <c r="CF80" s="57" t="s">
        <v>334</v>
      </c>
      <c r="CG80" s="57"/>
      <c r="CH80" s="57"/>
      <c r="CI80" s="57"/>
      <c r="CJ80" s="57"/>
      <c r="CK80" s="57"/>
      <c r="CL80" s="57"/>
      <c r="CM80" s="57"/>
      <c r="CN80" s="57"/>
      <c r="CO80" s="57"/>
      <c r="CP80" s="57"/>
      <c r="CQ80" s="57"/>
      <c r="CR80" s="58" t="s">
        <v>337</v>
      </c>
      <c r="CS80" s="58" t="s">
        <v>335</v>
      </c>
      <c r="CT80" s="72" t="s">
        <v>336</v>
      </c>
    </row>
    <row r="81" spans="1:98" ht="12.75">
      <c r="A81" s="60">
        <v>30</v>
      </c>
      <c r="B81" s="59" t="s">
        <v>340</v>
      </c>
      <c r="C81" s="55">
        <v>23</v>
      </c>
      <c r="D81" s="55">
        <v>172</v>
      </c>
      <c r="E81" s="55">
        <v>56.7</v>
      </c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F81" s="35"/>
      <c r="AG81" s="35">
        <v>56.7</v>
      </c>
      <c r="AH81" s="35">
        <v>56.2</v>
      </c>
      <c r="AI81" s="35">
        <v>55.9</v>
      </c>
      <c r="AJ81" s="35">
        <v>55</v>
      </c>
      <c r="AK81" s="35">
        <v>55.6</v>
      </c>
      <c r="AL81" s="35">
        <v>55.6</v>
      </c>
      <c r="AM81" s="35"/>
      <c r="AN81" s="35"/>
      <c r="AO81" s="55">
        <v>54.9</v>
      </c>
      <c r="AP81" s="55">
        <v>54.9</v>
      </c>
      <c r="AQ81" s="55">
        <v>54.9</v>
      </c>
      <c r="AR81" s="55">
        <v>54.9</v>
      </c>
      <c r="AS81" s="55">
        <v>54.9</v>
      </c>
      <c r="AT81" s="55">
        <v>54.9</v>
      </c>
      <c r="AU81" s="55">
        <v>54.9</v>
      </c>
      <c r="AV81" s="55">
        <v>54.9</v>
      </c>
      <c r="AW81" s="55">
        <v>54.9</v>
      </c>
      <c r="AX81" s="55">
        <v>54.9</v>
      </c>
      <c r="AY81" s="55">
        <v>54.9</v>
      </c>
      <c r="AZ81" s="55">
        <v>54.9</v>
      </c>
      <c r="BA81" s="55">
        <v>54.9</v>
      </c>
      <c r="BB81" s="55">
        <v>54.9</v>
      </c>
      <c r="BC81" s="55">
        <v>54.9</v>
      </c>
      <c r="BD81" s="55">
        <v>53</v>
      </c>
      <c r="BE81" s="69">
        <f t="shared" si="19"/>
        <v>3.700000000000003</v>
      </c>
      <c r="BF81" s="54">
        <f t="shared" si="21"/>
        <v>1.8000000000000043</v>
      </c>
      <c r="BG81" s="69">
        <f t="shared" si="20"/>
        <v>1.8999999999999986</v>
      </c>
      <c r="BH81" s="69">
        <f t="shared" si="22"/>
        <v>-1.8999999999999986</v>
      </c>
      <c r="BI81" s="54">
        <f t="shared" si="23"/>
        <v>-1.8000000000000043</v>
      </c>
      <c r="BJ81" s="69">
        <f t="shared" si="24"/>
        <v>-0.09999999999999432</v>
      </c>
      <c r="BK81" s="69">
        <f t="shared" si="25"/>
        <v>0.09999999999999432</v>
      </c>
      <c r="BL81" s="54">
        <f t="shared" si="26"/>
        <v>1.8000000000000043</v>
      </c>
      <c r="BM81" s="69">
        <f t="shared" si="27"/>
        <v>-1.70000000000001</v>
      </c>
      <c r="BN81" s="69">
        <f t="shared" si="28"/>
        <v>1.70000000000001</v>
      </c>
      <c r="BO81" s="54">
        <f t="shared" si="29"/>
        <v>-1.8000000000000043</v>
      </c>
      <c r="BP81" s="69">
        <f t="shared" si="30"/>
        <v>3.500000000000014</v>
      </c>
      <c r="BQ81" s="69">
        <f t="shared" si="31"/>
        <v>-3.500000000000014</v>
      </c>
      <c r="BR81" s="54">
        <f t="shared" si="32"/>
        <v>1.8000000000000043</v>
      </c>
      <c r="BS81" s="69">
        <f t="shared" si="33"/>
        <v>-5.3000000000000185</v>
      </c>
      <c r="BT81" s="69">
        <f t="shared" si="34"/>
        <v>5.3000000000000185</v>
      </c>
      <c r="BU81" s="54">
        <f t="shared" si="35"/>
        <v>-1.8000000000000043</v>
      </c>
      <c r="BV81" s="69">
        <f t="shared" si="36"/>
        <v>7.100000000000023</v>
      </c>
      <c r="BW81" s="69">
        <f t="shared" si="37"/>
        <v>-7.100000000000023</v>
      </c>
      <c r="BX81" s="54">
        <f t="shared" si="38"/>
        <v>1.8000000000000043</v>
      </c>
      <c r="BY81" s="69">
        <f t="shared" si="39"/>
        <v>-8.900000000000027</v>
      </c>
      <c r="BZ81" s="69">
        <f t="shared" si="40"/>
        <v>8.900000000000027</v>
      </c>
      <c r="CA81" s="54">
        <f t="shared" si="41"/>
        <v>-1.8000000000000043</v>
      </c>
      <c r="CB81" s="71">
        <f t="shared" si="42"/>
        <v>0.4864864864864873</v>
      </c>
      <c r="CC81" s="57"/>
      <c r="CD81" s="56">
        <f>AK81-AJ81</f>
        <v>0.6000000000000014</v>
      </c>
      <c r="CE81" s="57" t="s">
        <v>339</v>
      </c>
      <c r="CF81" s="57" t="s">
        <v>381</v>
      </c>
      <c r="CG81" s="57"/>
      <c r="CH81" s="57"/>
      <c r="CI81" s="57"/>
      <c r="CJ81" s="57"/>
      <c r="CK81" s="57"/>
      <c r="CL81" s="57"/>
      <c r="CM81" s="57"/>
      <c r="CN81" s="57"/>
      <c r="CO81" s="57"/>
      <c r="CP81" s="57"/>
      <c r="CQ81" s="57"/>
      <c r="CR81" s="58"/>
      <c r="CS81" s="58" t="s">
        <v>362</v>
      </c>
      <c r="CT81" s="72"/>
    </row>
    <row r="82" spans="1:98" ht="12.75">
      <c r="A82" s="60">
        <v>31</v>
      </c>
      <c r="B82" s="59" t="s">
        <v>171</v>
      </c>
      <c r="C82" s="55">
        <v>23</v>
      </c>
      <c r="D82" s="55">
        <v>163</v>
      </c>
      <c r="E82" s="55">
        <v>55</v>
      </c>
      <c r="F82" s="35">
        <v>54.8</v>
      </c>
      <c r="G82" s="35">
        <v>54.5</v>
      </c>
      <c r="H82" s="35">
        <v>54.3</v>
      </c>
      <c r="I82" s="35">
        <v>54.3</v>
      </c>
      <c r="J82" s="35">
        <v>54.3</v>
      </c>
      <c r="K82" s="35">
        <v>53.5</v>
      </c>
      <c r="L82" s="35">
        <v>53.5</v>
      </c>
      <c r="M82" s="35">
        <v>53.5</v>
      </c>
      <c r="N82" s="35">
        <v>53.5</v>
      </c>
      <c r="O82" s="35">
        <v>53.7</v>
      </c>
      <c r="P82" s="35">
        <v>53.7</v>
      </c>
      <c r="Q82" s="35">
        <v>53.7</v>
      </c>
      <c r="R82" s="35">
        <v>53.5</v>
      </c>
      <c r="S82" s="35">
        <v>53.5</v>
      </c>
      <c r="T82" s="35">
        <v>52</v>
      </c>
      <c r="U82" s="35">
        <v>52</v>
      </c>
      <c r="V82" s="35">
        <v>52</v>
      </c>
      <c r="W82" s="35">
        <v>52</v>
      </c>
      <c r="X82" s="35">
        <v>53.9</v>
      </c>
      <c r="Y82" s="35">
        <v>53.9</v>
      </c>
      <c r="Z82" s="35">
        <v>53.9</v>
      </c>
      <c r="AA82" s="35">
        <f>X82+1</f>
        <v>54.9</v>
      </c>
      <c r="AB82" s="35">
        <v>54.9</v>
      </c>
      <c r="AC82" s="35">
        <v>55.9</v>
      </c>
      <c r="AD82" s="35">
        <f>AC82+1</f>
        <v>56.9</v>
      </c>
      <c r="AE82" s="35">
        <v>53.7</v>
      </c>
      <c r="AF82" s="35">
        <v>53.7</v>
      </c>
      <c r="AG82" s="35">
        <v>52.5</v>
      </c>
      <c r="AH82" s="35"/>
      <c r="AI82" s="35"/>
      <c r="AJ82" s="35"/>
      <c r="AK82" s="35"/>
      <c r="AL82" s="35"/>
      <c r="AM82" s="35"/>
      <c r="AN82" s="35"/>
      <c r="AO82" s="55">
        <v>52.5</v>
      </c>
      <c r="AP82" s="55">
        <v>52.5</v>
      </c>
      <c r="AQ82" s="55">
        <v>52.5</v>
      </c>
      <c r="AR82" s="55">
        <v>52.5</v>
      </c>
      <c r="AS82" s="55">
        <v>52.5</v>
      </c>
      <c r="AT82" s="55">
        <v>52.5</v>
      </c>
      <c r="AU82" s="55">
        <v>52.5</v>
      </c>
      <c r="AV82" s="55">
        <v>52.5</v>
      </c>
      <c r="AW82" s="55">
        <v>52.5</v>
      </c>
      <c r="AX82" s="55">
        <v>52.5</v>
      </c>
      <c r="AY82" s="55">
        <v>52.5</v>
      </c>
      <c r="AZ82" s="55">
        <v>52.5</v>
      </c>
      <c r="BA82" s="55">
        <v>52.5</v>
      </c>
      <c r="BB82" s="55">
        <v>52.5</v>
      </c>
      <c r="BC82" s="55">
        <v>52.5</v>
      </c>
      <c r="BD82" s="55">
        <v>51</v>
      </c>
      <c r="BE82" s="69">
        <f t="shared" si="19"/>
        <v>4</v>
      </c>
      <c r="BF82" s="54">
        <f t="shared" si="21"/>
        <v>2.5</v>
      </c>
      <c r="BG82" s="69">
        <f t="shared" si="20"/>
        <v>1.5</v>
      </c>
      <c r="BH82" s="69">
        <f t="shared" si="22"/>
        <v>52.8</v>
      </c>
      <c r="BI82" s="54">
        <f t="shared" si="23"/>
        <v>51.8</v>
      </c>
      <c r="BJ82" s="69">
        <f t="shared" si="24"/>
        <v>1</v>
      </c>
      <c r="BK82" s="69">
        <f t="shared" si="25"/>
        <v>52.5</v>
      </c>
      <c r="BL82" s="54">
        <f t="shared" si="26"/>
        <v>1.7000000000000028</v>
      </c>
      <c r="BM82" s="69">
        <f t="shared" si="27"/>
        <v>50.8</v>
      </c>
      <c r="BN82" s="69">
        <f t="shared" si="28"/>
        <v>2.700000000000003</v>
      </c>
      <c r="BO82" s="54">
        <f t="shared" si="29"/>
        <v>51.8</v>
      </c>
      <c r="BP82" s="69">
        <f t="shared" si="30"/>
        <v>-49.099999999999994</v>
      </c>
      <c r="BQ82" s="69">
        <f t="shared" si="31"/>
        <v>102.8</v>
      </c>
      <c r="BR82" s="54">
        <f t="shared" si="32"/>
        <v>1.9000000000000057</v>
      </c>
      <c r="BS82" s="69">
        <f t="shared" si="33"/>
        <v>100.89999999999999</v>
      </c>
      <c r="BT82" s="69">
        <f t="shared" si="34"/>
        <v>-48.89999999999999</v>
      </c>
      <c r="BU82" s="54">
        <f t="shared" si="35"/>
        <v>50.099999999999994</v>
      </c>
      <c r="BV82" s="69">
        <f t="shared" si="36"/>
        <v>-98.99999999999999</v>
      </c>
      <c r="BW82" s="69">
        <f t="shared" si="37"/>
        <v>151</v>
      </c>
      <c r="BX82" s="54">
        <f t="shared" si="38"/>
        <v>1.9000000000000057</v>
      </c>
      <c r="BY82" s="69">
        <f t="shared" si="39"/>
        <v>149.1</v>
      </c>
      <c r="BZ82" s="69">
        <f t="shared" si="40"/>
        <v>-95.19999999999999</v>
      </c>
      <c r="CA82" s="54">
        <f t="shared" si="41"/>
        <v>51.99999999999999</v>
      </c>
      <c r="CB82" s="71">
        <f t="shared" si="42"/>
        <v>0.625</v>
      </c>
      <c r="CC82" s="57">
        <f>E82</f>
        <v>55</v>
      </c>
      <c r="CD82" s="56"/>
      <c r="CE82" s="57" t="s">
        <v>172</v>
      </c>
      <c r="CF82" s="57" t="s">
        <v>282</v>
      </c>
      <c r="CG82" s="57"/>
      <c r="CH82" s="57"/>
      <c r="CI82" s="57"/>
      <c r="CJ82" s="57"/>
      <c r="CK82" s="57"/>
      <c r="CL82" s="57"/>
      <c r="CM82" s="57"/>
      <c r="CN82" s="57"/>
      <c r="CO82" s="57"/>
      <c r="CP82" s="57"/>
      <c r="CQ82" s="57"/>
      <c r="CR82" s="58" t="s">
        <v>173</v>
      </c>
      <c r="CS82" s="58" t="s">
        <v>174</v>
      </c>
      <c r="CT82" s="72" t="s">
        <v>53</v>
      </c>
    </row>
    <row r="83" spans="1:98" ht="12.75" hidden="1">
      <c r="A83" s="60">
        <v>34</v>
      </c>
      <c r="B83" s="59" t="s">
        <v>366</v>
      </c>
      <c r="C83" s="55">
        <v>27</v>
      </c>
      <c r="D83" s="55">
        <v>160</v>
      </c>
      <c r="E83" s="55">
        <v>54.3</v>
      </c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35"/>
      <c r="AJ83" s="35"/>
      <c r="AK83" s="35"/>
      <c r="AL83" s="35"/>
      <c r="AM83" s="35"/>
      <c r="AN83" s="35"/>
      <c r="AO83" s="55"/>
      <c r="AP83" s="55"/>
      <c r="AQ83" s="55"/>
      <c r="AR83" s="55"/>
      <c r="AS83" s="55"/>
      <c r="AT83" s="55"/>
      <c r="AU83" s="55"/>
      <c r="AV83" s="55"/>
      <c r="AW83" s="55"/>
      <c r="AX83" s="55"/>
      <c r="AY83" s="55"/>
      <c r="AZ83" s="55"/>
      <c r="BA83" s="55"/>
      <c r="BB83" s="55"/>
      <c r="BC83" s="55"/>
      <c r="BD83" s="55">
        <v>52</v>
      </c>
      <c r="BE83" s="69">
        <f t="shared" si="19"/>
        <v>2.299999999999997</v>
      </c>
      <c r="BF83" s="54">
        <f aca="true" t="shared" si="43" ref="BF83:BF88">E83-AV83</f>
        <v>54.3</v>
      </c>
      <c r="BG83" s="69">
        <f t="shared" si="20"/>
        <v>-52</v>
      </c>
      <c r="BH83" s="69">
        <f t="shared" si="22"/>
        <v>52</v>
      </c>
      <c r="BI83" s="54">
        <f t="shared" si="23"/>
        <v>-54.3</v>
      </c>
      <c r="BJ83" s="69">
        <f t="shared" si="24"/>
        <v>106.3</v>
      </c>
      <c r="BK83" s="69">
        <f t="shared" si="25"/>
        <v>-106.3</v>
      </c>
      <c r="BL83" s="54">
        <f t="shared" si="26"/>
        <v>54.3</v>
      </c>
      <c r="BM83" s="69">
        <f t="shared" si="27"/>
        <v>-160.6</v>
      </c>
      <c r="BN83" s="69">
        <f t="shared" si="28"/>
        <v>160.6</v>
      </c>
      <c r="BO83" s="54">
        <f t="shared" si="29"/>
        <v>-54.3</v>
      </c>
      <c r="BP83" s="69">
        <f t="shared" si="30"/>
        <v>214.89999999999998</v>
      </c>
      <c r="BQ83" s="69">
        <f t="shared" si="31"/>
        <v>-214.89999999999998</v>
      </c>
      <c r="BR83" s="54">
        <f t="shared" si="32"/>
        <v>54.3</v>
      </c>
      <c r="BS83" s="69">
        <f t="shared" si="33"/>
        <v>-269.2</v>
      </c>
      <c r="BT83" s="69">
        <f t="shared" si="34"/>
        <v>269.2</v>
      </c>
      <c r="BU83" s="54">
        <f t="shared" si="35"/>
        <v>-54.3</v>
      </c>
      <c r="BV83" s="69">
        <f t="shared" si="36"/>
        <v>323.5</v>
      </c>
      <c r="BW83" s="69">
        <f t="shared" si="37"/>
        <v>-323.5</v>
      </c>
      <c r="BX83" s="54">
        <f t="shared" si="38"/>
        <v>54.3</v>
      </c>
      <c r="BY83" s="69">
        <f t="shared" si="39"/>
        <v>-377.8</v>
      </c>
      <c r="BZ83" s="69">
        <f t="shared" si="40"/>
        <v>377.8</v>
      </c>
      <c r="CA83" s="54">
        <f t="shared" si="41"/>
        <v>-54.3</v>
      </c>
      <c r="CB83" s="71">
        <f t="shared" si="42"/>
        <v>23.608695652173942</v>
      </c>
      <c r="CC83" s="57"/>
      <c r="CD83" s="56"/>
      <c r="CE83" s="57" t="s">
        <v>367</v>
      </c>
      <c r="CF83" s="57"/>
      <c r="CG83" s="57"/>
      <c r="CH83" s="57"/>
      <c r="CI83" s="57"/>
      <c r="CJ83" s="57"/>
      <c r="CK83" s="57"/>
      <c r="CL83" s="57"/>
      <c r="CM83" s="57"/>
      <c r="CN83" s="57"/>
      <c r="CO83" s="57"/>
      <c r="CP83" s="57"/>
      <c r="CQ83" s="57" t="s">
        <v>368</v>
      </c>
      <c r="CR83" s="58" t="s">
        <v>355</v>
      </c>
      <c r="CS83" s="58" t="s">
        <v>369</v>
      </c>
      <c r="CT83" s="72" t="s">
        <v>370</v>
      </c>
    </row>
    <row r="84" spans="1:98" ht="12.75">
      <c r="A84" s="60">
        <v>34</v>
      </c>
      <c r="B84" s="59" t="s">
        <v>398</v>
      </c>
      <c r="C84" s="55"/>
      <c r="D84" s="55">
        <v>162</v>
      </c>
      <c r="E84" s="55">
        <v>45</v>
      </c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F84" s="35"/>
      <c r="AG84" s="35"/>
      <c r="AH84" s="35"/>
      <c r="AI84" s="35"/>
      <c r="AJ84" s="35"/>
      <c r="AK84" s="35"/>
      <c r="AL84" s="35"/>
      <c r="AM84" s="35"/>
      <c r="AN84" s="35"/>
      <c r="AO84" s="55"/>
      <c r="AP84" s="55"/>
      <c r="AQ84" s="55"/>
      <c r="AR84" s="55"/>
      <c r="AS84" s="55"/>
      <c r="AT84" s="55"/>
      <c r="AU84" s="55"/>
      <c r="AV84" s="55"/>
      <c r="AW84" s="55"/>
      <c r="AX84" s="55"/>
      <c r="AY84" s="55"/>
      <c r="AZ84" s="55"/>
      <c r="BA84" s="55"/>
      <c r="BB84" s="55"/>
      <c r="BC84" s="55"/>
      <c r="BD84" s="55"/>
      <c r="BE84" s="69"/>
      <c r="BF84" s="54"/>
      <c r="BG84" s="69"/>
      <c r="BH84" s="69">
        <f t="shared" si="22"/>
        <v>0</v>
      </c>
      <c r="BI84" s="54">
        <f t="shared" si="23"/>
        <v>0</v>
      </c>
      <c r="BJ84" s="69">
        <f t="shared" si="24"/>
        <v>0</v>
      </c>
      <c r="BK84" s="69">
        <f t="shared" si="25"/>
        <v>0</v>
      </c>
      <c r="BL84" s="54">
        <f t="shared" si="26"/>
        <v>0</v>
      </c>
      <c r="BM84" s="69">
        <f t="shared" si="27"/>
        <v>0</v>
      </c>
      <c r="BN84" s="69">
        <f t="shared" si="28"/>
        <v>0</v>
      </c>
      <c r="BO84" s="54">
        <f t="shared" si="29"/>
        <v>0</v>
      </c>
      <c r="BP84" s="69">
        <f t="shared" si="30"/>
        <v>0</v>
      </c>
      <c r="BQ84" s="69">
        <f t="shared" si="31"/>
        <v>0</v>
      </c>
      <c r="BR84" s="54">
        <f t="shared" si="32"/>
        <v>0</v>
      </c>
      <c r="BS84" s="69">
        <f t="shared" si="33"/>
        <v>0</v>
      </c>
      <c r="BT84" s="69">
        <f t="shared" si="34"/>
        <v>0</v>
      </c>
      <c r="BU84" s="54">
        <f t="shared" si="35"/>
        <v>0</v>
      </c>
      <c r="BV84" s="69">
        <f t="shared" si="36"/>
        <v>0</v>
      </c>
      <c r="BW84" s="69">
        <f t="shared" si="37"/>
        <v>0</v>
      </c>
      <c r="BX84" s="54">
        <f t="shared" si="38"/>
        <v>0</v>
      </c>
      <c r="BY84" s="69">
        <f t="shared" si="39"/>
        <v>0</v>
      </c>
      <c r="BZ84" s="69">
        <f t="shared" si="40"/>
        <v>0</v>
      </c>
      <c r="CA84" s="54">
        <f t="shared" si="41"/>
        <v>0</v>
      </c>
      <c r="CB84" s="71"/>
      <c r="CC84" s="57"/>
      <c r="CD84" s="56"/>
      <c r="CE84" s="57" t="s">
        <v>399</v>
      </c>
      <c r="CF84" s="57"/>
      <c r="CG84" s="57"/>
      <c r="CH84" s="57"/>
      <c r="CI84" s="57"/>
      <c r="CJ84" s="57"/>
      <c r="CK84" s="57"/>
      <c r="CL84" s="57"/>
      <c r="CM84" s="57"/>
      <c r="CN84" s="57"/>
      <c r="CO84" s="57"/>
      <c r="CP84" s="57"/>
      <c r="CQ84" s="57"/>
      <c r="CR84" s="58"/>
      <c r="CS84" s="58"/>
      <c r="CT84" s="72"/>
    </row>
    <row r="85" spans="1:98" ht="12.75">
      <c r="A85" s="60">
        <v>35</v>
      </c>
      <c r="B85" s="59" t="s">
        <v>405</v>
      </c>
      <c r="C85" s="55">
        <v>27</v>
      </c>
      <c r="D85" s="55">
        <v>168</v>
      </c>
      <c r="E85" s="55">
        <v>49</v>
      </c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  <c r="AF85" s="35"/>
      <c r="AG85" s="35"/>
      <c r="AH85" s="35"/>
      <c r="AI85" s="35"/>
      <c r="AJ85" s="35"/>
      <c r="AK85" s="35"/>
      <c r="AL85" s="35"/>
      <c r="AM85" s="35"/>
      <c r="AN85" s="35"/>
      <c r="AO85" s="55"/>
      <c r="AP85" s="55"/>
      <c r="AQ85" s="55"/>
      <c r="AR85" s="55"/>
      <c r="AS85" s="55"/>
      <c r="AT85" s="55"/>
      <c r="AU85" s="55"/>
      <c r="AV85" s="55"/>
      <c r="AW85" s="55"/>
      <c r="AX85" s="55"/>
      <c r="AY85" s="55"/>
      <c r="AZ85" s="55"/>
      <c r="BA85" s="55"/>
      <c r="BB85" s="55"/>
      <c r="BC85" s="55"/>
      <c r="BD85" s="55"/>
      <c r="BE85" s="69"/>
      <c r="BF85" s="54"/>
      <c r="BG85" s="69"/>
      <c r="BH85" s="69">
        <f t="shared" si="22"/>
        <v>0</v>
      </c>
      <c r="BI85" s="54">
        <f t="shared" si="23"/>
        <v>0</v>
      </c>
      <c r="BJ85" s="69">
        <f t="shared" si="24"/>
        <v>0</v>
      </c>
      <c r="BK85" s="69">
        <f t="shared" si="25"/>
        <v>0</v>
      </c>
      <c r="BL85" s="54">
        <f t="shared" si="26"/>
        <v>0</v>
      </c>
      <c r="BM85" s="69">
        <f t="shared" si="27"/>
        <v>0</v>
      </c>
      <c r="BN85" s="69">
        <f t="shared" si="28"/>
        <v>0</v>
      </c>
      <c r="BO85" s="54">
        <f t="shared" si="29"/>
        <v>0</v>
      </c>
      <c r="BP85" s="69">
        <f t="shared" si="30"/>
        <v>0</v>
      </c>
      <c r="BQ85" s="69">
        <f t="shared" si="31"/>
        <v>0</v>
      </c>
      <c r="BR85" s="54">
        <f t="shared" si="32"/>
        <v>0</v>
      </c>
      <c r="BS85" s="69">
        <f t="shared" si="33"/>
        <v>0</v>
      </c>
      <c r="BT85" s="69">
        <f t="shared" si="34"/>
        <v>0</v>
      </c>
      <c r="BU85" s="54">
        <f t="shared" si="35"/>
        <v>0</v>
      </c>
      <c r="BV85" s="69">
        <f t="shared" si="36"/>
        <v>0</v>
      </c>
      <c r="BW85" s="69">
        <f t="shared" si="37"/>
        <v>0</v>
      </c>
      <c r="BX85" s="54">
        <f t="shared" si="38"/>
        <v>0</v>
      </c>
      <c r="BY85" s="69">
        <f t="shared" si="39"/>
        <v>0</v>
      </c>
      <c r="BZ85" s="69">
        <f t="shared" si="40"/>
        <v>0</v>
      </c>
      <c r="CA85" s="54">
        <f t="shared" si="41"/>
        <v>0</v>
      </c>
      <c r="CB85" s="71"/>
      <c r="CC85" s="57"/>
      <c r="CD85" s="56"/>
      <c r="CE85" s="57" t="s">
        <v>406</v>
      </c>
      <c r="CF85" s="57"/>
      <c r="CG85" s="57"/>
      <c r="CH85" s="57"/>
      <c r="CI85" s="57"/>
      <c r="CJ85" s="57"/>
      <c r="CK85" s="57"/>
      <c r="CL85" s="57"/>
      <c r="CM85" s="57"/>
      <c r="CN85" s="57"/>
      <c r="CO85" s="57"/>
      <c r="CP85" s="57"/>
      <c r="CQ85" s="57"/>
      <c r="CR85" s="58"/>
      <c r="CS85" s="58" t="s">
        <v>407</v>
      </c>
      <c r="CT85" s="72">
        <v>40568</v>
      </c>
    </row>
    <row r="86" spans="1:98" ht="12.75">
      <c r="A86" s="60">
        <v>36</v>
      </c>
      <c r="B86" s="59" t="s">
        <v>363</v>
      </c>
      <c r="C86" s="55"/>
      <c r="D86" s="55">
        <v>165</v>
      </c>
      <c r="E86" s="55">
        <v>63.5</v>
      </c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L86" s="35">
        <v>60.5</v>
      </c>
      <c r="AM86" s="35">
        <v>60.5</v>
      </c>
      <c r="AN86" s="35">
        <v>59.9</v>
      </c>
      <c r="AO86" s="55">
        <v>59.8</v>
      </c>
      <c r="AP86" s="55">
        <v>59.8</v>
      </c>
      <c r="AQ86" s="55">
        <v>59.8</v>
      </c>
      <c r="AR86" s="74">
        <v>59.8</v>
      </c>
      <c r="AS86" s="55">
        <v>59.8</v>
      </c>
      <c r="AT86" s="55">
        <v>59.8</v>
      </c>
      <c r="AU86" s="55">
        <v>59.8</v>
      </c>
      <c r="AV86" s="55">
        <v>59.8</v>
      </c>
      <c r="AW86" s="55">
        <v>59.8</v>
      </c>
      <c r="AX86" s="74">
        <v>59</v>
      </c>
      <c r="AY86" s="55">
        <v>59</v>
      </c>
      <c r="AZ86" s="55">
        <v>59</v>
      </c>
      <c r="BA86" s="55">
        <v>59</v>
      </c>
      <c r="BB86" s="55">
        <v>59</v>
      </c>
      <c r="BC86" s="55">
        <v>59</v>
      </c>
      <c r="BD86" s="55">
        <v>57</v>
      </c>
      <c r="BE86" s="69">
        <f>E86-BD86</f>
        <v>6.5</v>
      </c>
      <c r="BF86" s="54">
        <f>E86-BC86</f>
        <v>4.5</v>
      </c>
      <c r="BG86" s="69">
        <f t="shared" si="20"/>
        <v>2</v>
      </c>
      <c r="BH86" s="69">
        <f t="shared" si="22"/>
        <v>-2</v>
      </c>
      <c r="BI86" s="54">
        <f t="shared" si="23"/>
        <v>-4.5</v>
      </c>
      <c r="BJ86" s="69">
        <f t="shared" si="24"/>
        <v>2.5</v>
      </c>
      <c r="BK86" s="69">
        <f t="shared" si="25"/>
        <v>-2.5</v>
      </c>
      <c r="BL86" s="54">
        <f t="shared" si="26"/>
        <v>4.5</v>
      </c>
      <c r="BM86" s="69">
        <f t="shared" si="27"/>
        <v>-7</v>
      </c>
      <c r="BN86" s="69">
        <f t="shared" si="28"/>
        <v>7</v>
      </c>
      <c r="BO86" s="54">
        <f t="shared" si="29"/>
        <v>-4.5</v>
      </c>
      <c r="BP86" s="69">
        <f t="shared" si="30"/>
        <v>11.5</v>
      </c>
      <c r="BQ86" s="69">
        <f t="shared" si="31"/>
        <v>-11.5</v>
      </c>
      <c r="BR86" s="54">
        <f t="shared" si="32"/>
        <v>4.5</v>
      </c>
      <c r="BS86" s="69">
        <f t="shared" si="33"/>
        <v>-16</v>
      </c>
      <c r="BT86" s="69">
        <f t="shared" si="34"/>
        <v>16</v>
      </c>
      <c r="BU86" s="54">
        <f t="shared" si="35"/>
        <v>-4.5</v>
      </c>
      <c r="BV86" s="69">
        <f t="shared" si="36"/>
        <v>20.5</v>
      </c>
      <c r="BW86" s="69">
        <f t="shared" si="37"/>
        <v>-20.5</v>
      </c>
      <c r="BX86" s="54">
        <f t="shared" si="38"/>
        <v>4.5</v>
      </c>
      <c r="BY86" s="69">
        <f t="shared" si="39"/>
        <v>-25</v>
      </c>
      <c r="BZ86" s="69">
        <f t="shared" si="40"/>
        <v>25</v>
      </c>
      <c r="CA86" s="54">
        <f t="shared" si="41"/>
        <v>-4.5</v>
      </c>
      <c r="CB86" s="71">
        <f t="shared" si="42"/>
        <v>0.6923076923076923</v>
      </c>
      <c r="CC86" s="57"/>
      <c r="CD86" s="56"/>
      <c r="CE86" s="57" t="s">
        <v>364</v>
      </c>
      <c r="CF86" s="57" t="s">
        <v>396</v>
      </c>
      <c r="CG86" s="57"/>
      <c r="CH86" s="57"/>
      <c r="CI86" s="57"/>
      <c r="CJ86" s="57"/>
      <c r="CK86" s="57"/>
      <c r="CL86" s="57"/>
      <c r="CM86" s="57"/>
      <c r="CN86" s="57"/>
      <c r="CO86" s="57"/>
      <c r="CP86" s="57"/>
      <c r="CQ86" s="57" t="s">
        <v>365</v>
      </c>
      <c r="CR86" s="58"/>
      <c r="CS86" s="58"/>
      <c r="CT86" s="72" t="s">
        <v>356</v>
      </c>
    </row>
    <row r="87" spans="1:98" ht="12.75" hidden="1">
      <c r="A87" s="60">
        <v>37</v>
      </c>
      <c r="B87" s="59" t="s">
        <v>246</v>
      </c>
      <c r="C87" s="55">
        <v>22</v>
      </c>
      <c r="D87" s="55">
        <v>180</v>
      </c>
      <c r="E87" s="55">
        <v>85</v>
      </c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>
        <v>85</v>
      </c>
      <c r="Q87" s="35">
        <v>82</v>
      </c>
      <c r="R87" s="35">
        <v>80.9</v>
      </c>
      <c r="S87" s="35">
        <v>80.9</v>
      </c>
      <c r="T87" s="35">
        <v>81</v>
      </c>
      <c r="U87" s="35">
        <v>81.2</v>
      </c>
      <c r="V87" s="35">
        <v>80.7</v>
      </c>
      <c r="W87" s="35">
        <v>78.8</v>
      </c>
      <c r="X87" s="35">
        <v>78.8</v>
      </c>
      <c r="Y87" s="35">
        <v>78.8</v>
      </c>
      <c r="Z87" s="35">
        <v>77</v>
      </c>
      <c r="AA87" s="35">
        <v>76.5</v>
      </c>
      <c r="AB87" s="35">
        <v>75.7</v>
      </c>
      <c r="AC87" s="35">
        <v>74.7</v>
      </c>
      <c r="AD87" s="35">
        <v>74</v>
      </c>
      <c r="AE87" s="35">
        <v>73.8</v>
      </c>
      <c r="AF87" s="35">
        <v>72.5</v>
      </c>
      <c r="AG87" s="35">
        <v>72.5</v>
      </c>
      <c r="AH87" s="35">
        <v>72.3</v>
      </c>
      <c r="AI87" s="35"/>
      <c r="AJ87" s="35">
        <v>72.1</v>
      </c>
      <c r="AK87" s="35">
        <v>71.5</v>
      </c>
      <c r="AL87" s="35">
        <v>71.5</v>
      </c>
      <c r="AM87" s="35">
        <v>72</v>
      </c>
      <c r="AN87" s="35"/>
      <c r="AO87" s="55">
        <v>72</v>
      </c>
      <c r="AP87" s="55">
        <v>72</v>
      </c>
      <c r="AQ87" s="55">
        <v>72</v>
      </c>
      <c r="AR87" s="55">
        <v>72</v>
      </c>
      <c r="AS87" s="55">
        <v>72</v>
      </c>
      <c r="AT87" s="55">
        <v>72</v>
      </c>
      <c r="AU87" s="55">
        <v>72</v>
      </c>
      <c r="AV87" s="55">
        <v>72</v>
      </c>
      <c r="AW87" s="55"/>
      <c r="AX87" s="55"/>
      <c r="AY87" s="55"/>
      <c r="AZ87" s="55"/>
      <c r="BA87" s="55"/>
      <c r="BB87" s="55"/>
      <c r="BC87" s="55"/>
      <c r="BD87" s="55">
        <v>68</v>
      </c>
      <c r="BE87" s="69">
        <f>E87-BD87</f>
        <v>17</v>
      </c>
      <c r="BF87" s="54">
        <f t="shared" si="43"/>
        <v>13</v>
      </c>
      <c r="BG87" s="69">
        <f t="shared" si="20"/>
        <v>4</v>
      </c>
      <c r="BH87" s="69">
        <f t="shared" si="22"/>
        <v>-4</v>
      </c>
      <c r="BI87" s="54">
        <f t="shared" si="23"/>
        <v>-13</v>
      </c>
      <c r="BJ87" s="69">
        <f t="shared" si="24"/>
        <v>9</v>
      </c>
      <c r="BK87" s="69">
        <f t="shared" si="25"/>
        <v>-9</v>
      </c>
      <c r="BL87" s="54">
        <f t="shared" si="26"/>
        <v>13</v>
      </c>
      <c r="BM87" s="69">
        <f t="shared" si="27"/>
        <v>-22</v>
      </c>
      <c r="BN87" s="69">
        <f t="shared" si="28"/>
        <v>22</v>
      </c>
      <c r="BO87" s="54">
        <f t="shared" si="29"/>
        <v>-13</v>
      </c>
      <c r="BP87" s="69">
        <f t="shared" si="30"/>
        <v>35</v>
      </c>
      <c r="BQ87" s="69">
        <f t="shared" si="31"/>
        <v>47</v>
      </c>
      <c r="BR87" s="54">
        <f t="shared" si="32"/>
        <v>95</v>
      </c>
      <c r="BS87" s="69">
        <f t="shared" si="33"/>
        <v>-48</v>
      </c>
      <c r="BT87" s="69">
        <f t="shared" si="34"/>
        <v>129</v>
      </c>
      <c r="BU87" s="54">
        <f t="shared" si="35"/>
        <v>-14</v>
      </c>
      <c r="BV87" s="69">
        <f t="shared" si="36"/>
        <v>143</v>
      </c>
      <c r="BW87" s="69">
        <f t="shared" si="37"/>
        <v>-64.2</v>
      </c>
      <c r="BX87" s="54">
        <f t="shared" si="38"/>
        <v>92.8</v>
      </c>
      <c r="BY87" s="69">
        <f t="shared" si="39"/>
        <v>-157</v>
      </c>
      <c r="BZ87" s="69">
        <f t="shared" si="40"/>
        <v>234</v>
      </c>
      <c r="CA87" s="54">
        <f t="shared" si="41"/>
        <v>-15.799999999999997</v>
      </c>
      <c r="CB87" s="71">
        <f t="shared" si="42"/>
        <v>0.7647058823529411</v>
      </c>
      <c r="CC87" s="57"/>
      <c r="CD87" s="56">
        <f>AK87-AJ87</f>
        <v>-0.5999999999999943</v>
      </c>
      <c r="CE87" s="57" t="s">
        <v>318</v>
      </c>
      <c r="CF87" s="57" t="s">
        <v>341</v>
      </c>
      <c r="CG87" s="57"/>
      <c r="CH87" s="57"/>
      <c r="CI87" s="57"/>
      <c r="CJ87" s="57"/>
      <c r="CK87" s="57"/>
      <c r="CL87" s="57"/>
      <c r="CM87" s="57"/>
      <c r="CN87" s="57"/>
      <c r="CO87" s="57"/>
      <c r="CP87" s="57"/>
      <c r="CQ87" s="57" t="s">
        <v>358</v>
      </c>
      <c r="CR87" s="58" t="s">
        <v>355</v>
      </c>
      <c r="CS87" s="58" t="s">
        <v>257</v>
      </c>
      <c r="CT87" s="72">
        <v>40340</v>
      </c>
    </row>
    <row r="88" spans="1:98" ht="12.75" hidden="1">
      <c r="A88" s="9">
        <v>57</v>
      </c>
      <c r="B88" s="10" t="s">
        <v>231</v>
      </c>
      <c r="C88" s="14">
        <v>27</v>
      </c>
      <c r="D88" s="14">
        <v>154</v>
      </c>
      <c r="E88" s="14">
        <v>49</v>
      </c>
      <c r="F88" s="14">
        <v>49</v>
      </c>
      <c r="G88" s="14">
        <v>49</v>
      </c>
      <c r="H88" s="23">
        <v>50</v>
      </c>
      <c r="I88" s="14">
        <v>50</v>
      </c>
      <c r="J88" s="14">
        <v>50</v>
      </c>
      <c r="K88" s="14">
        <v>50</v>
      </c>
      <c r="L88" s="14">
        <v>50</v>
      </c>
      <c r="M88" s="14">
        <v>50</v>
      </c>
      <c r="N88" s="14">
        <v>50</v>
      </c>
      <c r="O88" s="14">
        <v>50</v>
      </c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  <c r="AU88" s="14"/>
      <c r="AV88" s="14"/>
      <c r="AW88" s="14"/>
      <c r="AX88" s="14"/>
      <c r="AY88" s="14"/>
      <c r="AZ88" s="14"/>
      <c r="BA88" s="14"/>
      <c r="BB88" s="14"/>
      <c r="BC88" s="55"/>
      <c r="BD88" s="1"/>
      <c r="BE88" s="69">
        <f>E88-BD88</f>
        <v>49</v>
      </c>
      <c r="BF88" s="54">
        <f t="shared" si="43"/>
        <v>49</v>
      </c>
      <c r="BG88" s="69">
        <f t="shared" si="20"/>
        <v>0</v>
      </c>
      <c r="BH88" s="69">
        <f t="shared" si="22"/>
        <v>50</v>
      </c>
      <c r="BI88" s="54">
        <f t="shared" si="23"/>
        <v>1</v>
      </c>
      <c r="BJ88" s="69">
        <f t="shared" si="24"/>
        <v>49</v>
      </c>
      <c r="BK88" s="69">
        <f t="shared" si="25"/>
        <v>1</v>
      </c>
      <c r="BL88" s="54">
        <f t="shared" si="26"/>
        <v>49</v>
      </c>
      <c r="BM88" s="69">
        <f t="shared" si="27"/>
        <v>-48</v>
      </c>
      <c r="BN88" s="69">
        <f t="shared" si="28"/>
        <v>98</v>
      </c>
      <c r="BO88" s="54">
        <f t="shared" si="29"/>
        <v>1</v>
      </c>
      <c r="BP88" s="69">
        <f t="shared" si="30"/>
        <v>97</v>
      </c>
      <c r="BQ88" s="69">
        <f t="shared" si="31"/>
        <v>-97</v>
      </c>
      <c r="BR88" s="54">
        <f t="shared" si="32"/>
        <v>-1</v>
      </c>
      <c r="BS88" s="69">
        <f t="shared" si="33"/>
        <v>-96</v>
      </c>
      <c r="BT88" s="69">
        <f t="shared" si="34"/>
        <v>96</v>
      </c>
      <c r="BU88" s="54">
        <f t="shared" si="35"/>
        <v>1</v>
      </c>
      <c r="BV88" s="69">
        <f t="shared" si="36"/>
        <v>95</v>
      </c>
      <c r="BW88" s="69">
        <f t="shared" si="37"/>
        <v>-95</v>
      </c>
      <c r="BX88" s="54">
        <f t="shared" si="38"/>
        <v>-1</v>
      </c>
      <c r="BY88" s="69">
        <f t="shared" si="39"/>
        <v>-94</v>
      </c>
      <c r="BZ88" s="69">
        <f t="shared" si="40"/>
        <v>94</v>
      </c>
      <c r="CA88" s="54">
        <f t="shared" si="41"/>
        <v>1</v>
      </c>
      <c r="CB88" s="71">
        <f t="shared" si="42"/>
        <v>1</v>
      </c>
      <c r="CC88" s="1"/>
      <c r="CD88" s="15"/>
      <c r="CE88" s="5" t="s">
        <v>232</v>
      </c>
      <c r="CF88" s="5" t="s">
        <v>67</v>
      </c>
      <c r="CG88" s="11"/>
      <c r="CH88" s="11"/>
      <c r="CI88" s="11"/>
      <c r="CJ88" s="11"/>
      <c r="CK88" s="11"/>
      <c r="CL88" s="11"/>
      <c r="CM88" s="11"/>
      <c r="CN88" s="11"/>
      <c r="CO88" s="11"/>
      <c r="CP88" s="11"/>
      <c r="CQ88" s="20" t="s">
        <v>233</v>
      </c>
      <c r="CR88" s="9"/>
      <c r="CS88" s="9"/>
      <c r="CT88" s="22">
        <v>40270</v>
      </c>
    </row>
    <row r="89" spans="1:98" ht="12.75">
      <c r="A89" s="49"/>
      <c r="B89" s="50" t="s">
        <v>238</v>
      </c>
      <c r="C89" s="51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  <c r="U89" s="48"/>
      <c r="V89" s="48"/>
      <c r="W89" s="48"/>
      <c r="X89" s="48"/>
      <c r="Y89" s="48"/>
      <c r="Z89" s="48"/>
      <c r="AA89" s="48"/>
      <c r="AB89" s="48"/>
      <c r="AC89" s="48"/>
      <c r="AD89" s="48"/>
      <c r="AE89" s="48"/>
      <c r="AF89" s="48"/>
      <c r="AG89" s="48"/>
      <c r="AH89" s="48"/>
      <c r="AI89" s="48"/>
      <c r="AJ89" s="48"/>
      <c r="AK89" s="48"/>
      <c r="AL89" s="48"/>
      <c r="AM89" s="48"/>
      <c r="AN89" s="48"/>
      <c r="AO89" s="48"/>
      <c r="AP89" s="48"/>
      <c r="AQ89" s="48"/>
      <c r="AR89" s="48"/>
      <c r="AS89" s="48"/>
      <c r="AT89" s="48"/>
      <c r="AU89" s="48"/>
      <c r="AV89" s="48"/>
      <c r="AW89" s="48"/>
      <c r="AX89" s="48"/>
      <c r="AY89" s="48"/>
      <c r="AZ89" s="48"/>
      <c r="BA89" s="48"/>
      <c r="BB89" s="48"/>
      <c r="BC89" s="48"/>
      <c r="BD89" s="48"/>
      <c r="BE89" s="52"/>
      <c r="BF89" s="52"/>
      <c r="BG89" s="48"/>
      <c r="BH89" s="48"/>
      <c r="BI89" s="48"/>
      <c r="BJ89" s="48"/>
      <c r="BK89" s="48"/>
      <c r="BL89" s="48"/>
      <c r="BM89" s="48"/>
      <c r="BN89" s="48"/>
      <c r="BO89" s="48"/>
      <c r="BP89" s="48"/>
      <c r="BQ89" s="48"/>
      <c r="BR89" s="52"/>
      <c r="BS89" s="52"/>
      <c r="BT89" s="52"/>
      <c r="BU89" s="52"/>
      <c r="BV89" s="52"/>
      <c r="BW89" s="52"/>
      <c r="BX89" s="52"/>
      <c r="BY89" s="52"/>
      <c r="BZ89" s="52"/>
      <c r="CA89" s="52"/>
      <c r="CB89" s="53"/>
      <c r="CC89" s="48"/>
      <c r="CD89" s="48"/>
      <c r="CE89" s="48"/>
      <c r="CF89" s="48"/>
      <c r="CG89" s="49"/>
      <c r="CH89" s="49"/>
      <c r="CI89" s="49"/>
      <c r="CJ89" s="49"/>
      <c r="CK89" s="49"/>
      <c r="CL89" s="49"/>
      <c r="CM89" s="49"/>
      <c r="CN89" s="49"/>
      <c r="CO89" s="49"/>
      <c r="CP89" s="49"/>
      <c r="CQ89" s="49"/>
      <c r="CR89" s="49"/>
      <c r="CS89" s="49"/>
      <c r="CT89" s="49"/>
    </row>
    <row r="90" spans="1:98" ht="12.75">
      <c r="A90" s="60">
        <v>1</v>
      </c>
      <c r="B90" s="59" t="s">
        <v>239</v>
      </c>
      <c r="C90" s="55">
        <v>24</v>
      </c>
      <c r="D90" s="55">
        <v>165</v>
      </c>
      <c r="E90" s="55">
        <v>61.5</v>
      </c>
      <c r="F90" s="35">
        <v>60</v>
      </c>
      <c r="G90" s="35">
        <v>60.7</v>
      </c>
      <c r="H90" s="35">
        <v>60</v>
      </c>
      <c r="I90" s="35">
        <v>61</v>
      </c>
      <c r="J90" s="35">
        <v>60</v>
      </c>
      <c r="K90" s="35">
        <v>59.5</v>
      </c>
      <c r="L90" s="35">
        <v>59.2</v>
      </c>
      <c r="M90" s="35">
        <v>59</v>
      </c>
      <c r="N90" s="35">
        <v>58.4</v>
      </c>
      <c r="O90" s="35">
        <v>57.8</v>
      </c>
      <c r="P90" s="35">
        <v>56.7</v>
      </c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F90" s="35"/>
      <c r="AG90" s="35"/>
      <c r="AH90" s="35"/>
      <c r="AI90" s="35"/>
      <c r="AJ90" s="35"/>
      <c r="AK90" s="35"/>
      <c r="AL90" s="35"/>
      <c r="AM90" s="35"/>
      <c r="AN90" s="35"/>
      <c r="AO90" s="55"/>
      <c r="AP90" s="55"/>
      <c r="AQ90" s="55"/>
      <c r="AR90" s="55"/>
      <c r="AS90" s="55"/>
      <c r="AT90" s="55"/>
      <c r="AU90" s="55"/>
      <c r="AV90" s="55"/>
      <c r="AW90" s="55"/>
      <c r="AX90" s="55"/>
      <c r="AY90" s="55"/>
      <c r="AZ90" s="55"/>
      <c r="BA90" s="55"/>
      <c r="BB90" s="55"/>
      <c r="BC90" s="55"/>
      <c r="BD90" s="55">
        <v>57</v>
      </c>
      <c r="BE90" s="69">
        <f aca="true" t="shared" si="44" ref="BE90:BE99">E90-BD90</f>
        <v>4.5</v>
      </c>
      <c r="BF90" s="54"/>
      <c r="BG90" s="69"/>
      <c r="BH90" s="70"/>
      <c r="BI90" s="70"/>
      <c r="BJ90" s="70"/>
      <c r="BK90" s="70"/>
      <c r="BL90" s="70"/>
      <c r="BM90" s="70"/>
      <c r="BN90" s="70"/>
      <c r="BO90" s="70"/>
      <c r="BP90" s="70"/>
      <c r="BQ90" s="70"/>
      <c r="BR90" s="70"/>
      <c r="BS90" s="70"/>
      <c r="BT90" s="70"/>
      <c r="BU90" s="70"/>
      <c r="BV90" s="70"/>
      <c r="BW90" s="70"/>
      <c r="BX90" s="70"/>
      <c r="BY90" s="70"/>
      <c r="BZ90" s="70"/>
      <c r="CA90" s="70"/>
      <c r="CB90" s="71">
        <f aca="true" t="shared" si="45" ref="CB90:CB96">BF90/BE90</f>
        <v>0</v>
      </c>
      <c r="CC90" s="57">
        <f>E90</f>
        <v>61.5</v>
      </c>
      <c r="CD90" s="56"/>
      <c r="CE90" s="57" t="s">
        <v>240</v>
      </c>
      <c r="CF90" s="57" t="s">
        <v>241</v>
      </c>
      <c r="CG90" s="57"/>
      <c r="CH90" s="57"/>
      <c r="CI90" s="57"/>
      <c r="CJ90" s="57"/>
      <c r="CK90" s="57"/>
      <c r="CL90" s="57"/>
      <c r="CM90" s="57"/>
      <c r="CN90" s="57"/>
      <c r="CO90" s="57"/>
      <c r="CP90" s="57"/>
      <c r="CQ90" s="57">
        <v>59</v>
      </c>
      <c r="CR90" s="58" t="s">
        <v>242</v>
      </c>
      <c r="CS90" s="58" t="s">
        <v>243</v>
      </c>
      <c r="CT90" s="72" t="s">
        <v>53</v>
      </c>
    </row>
    <row r="91" spans="1:98" ht="12.75">
      <c r="A91" s="60">
        <v>2</v>
      </c>
      <c r="B91" s="59" t="s">
        <v>161</v>
      </c>
      <c r="C91" s="55">
        <v>27</v>
      </c>
      <c r="D91" s="55">
        <v>173</v>
      </c>
      <c r="E91" s="55">
        <v>59</v>
      </c>
      <c r="F91" s="35">
        <v>59</v>
      </c>
      <c r="G91" s="35">
        <v>59</v>
      </c>
      <c r="H91" s="35">
        <v>58.5</v>
      </c>
      <c r="I91" s="35">
        <v>58.5</v>
      </c>
      <c r="J91" s="35">
        <v>58.5</v>
      </c>
      <c r="K91" s="35">
        <v>58.5</v>
      </c>
      <c r="L91" s="35">
        <v>57.3</v>
      </c>
      <c r="M91" s="35">
        <v>57.3</v>
      </c>
      <c r="N91" s="35">
        <v>57.3</v>
      </c>
      <c r="O91" s="35">
        <v>57.3</v>
      </c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F91" s="35"/>
      <c r="AG91" s="35"/>
      <c r="AH91" s="35"/>
      <c r="AI91" s="35"/>
      <c r="AJ91" s="35"/>
      <c r="AK91" s="35"/>
      <c r="AL91" s="35"/>
      <c r="AM91" s="35"/>
      <c r="AN91" s="35"/>
      <c r="AO91" s="55"/>
      <c r="AP91" s="55"/>
      <c r="AQ91" s="55"/>
      <c r="AR91" s="55"/>
      <c r="AS91" s="55"/>
      <c r="AT91" s="55"/>
      <c r="AU91" s="55"/>
      <c r="AV91" s="55"/>
      <c r="AW91" s="55"/>
      <c r="AX91" s="55"/>
      <c r="AY91" s="55"/>
      <c r="AZ91" s="55"/>
      <c r="BA91" s="55"/>
      <c r="BB91" s="55"/>
      <c r="BC91" s="55"/>
      <c r="BD91" s="55">
        <v>57.5</v>
      </c>
      <c r="BE91" s="69">
        <f t="shared" si="44"/>
        <v>1.5</v>
      </c>
      <c r="BF91" s="54"/>
      <c r="BG91" s="69"/>
      <c r="BH91" s="70"/>
      <c r="BI91" s="70"/>
      <c r="BJ91" s="70"/>
      <c r="BK91" s="70"/>
      <c r="BL91" s="70"/>
      <c r="BM91" s="70"/>
      <c r="BN91" s="70"/>
      <c r="BO91" s="70"/>
      <c r="BP91" s="70"/>
      <c r="BQ91" s="70"/>
      <c r="BR91" s="70"/>
      <c r="BS91" s="70"/>
      <c r="BT91" s="70"/>
      <c r="BU91" s="70"/>
      <c r="BV91" s="70"/>
      <c r="BW91" s="70"/>
      <c r="BX91" s="70"/>
      <c r="BY91" s="70"/>
      <c r="BZ91" s="70"/>
      <c r="CA91" s="70"/>
      <c r="CB91" s="71">
        <f t="shared" si="45"/>
        <v>0</v>
      </c>
      <c r="CC91" s="57"/>
      <c r="CD91" s="56"/>
      <c r="CE91" s="57" t="s">
        <v>162</v>
      </c>
      <c r="CF91" s="57" t="s">
        <v>163</v>
      </c>
      <c r="CG91" s="57"/>
      <c r="CH91" s="57"/>
      <c r="CI91" s="57"/>
      <c r="CJ91" s="57"/>
      <c r="CK91" s="57"/>
      <c r="CL91" s="57"/>
      <c r="CM91" s="57"/>
      <c r="CN91" s="57"/>
      <c r="CO91" s="57"/>
      <c r="CP91" s="57"/>
      <c r="CQ91" s="57"/>
      <c r="CR91" s="58" t="s">
        <v>164</v>
      </c>
      <c r="CS91" s="58" t="s">
        <v>165</v>
      </c>
      <c r="CT91" s="72">
        <v>40274</v>
      </c>
    </row>
    <row r="92" spans="1:98" ht="12.75">
      <c r="A92" s="60">
        <v>3</v>
      </c>
      <c r="B92" s="59" t="s">
        <v>211</v>
      </c>
      <c r="C92" s="55">
        <v>25</v>
      </c>
      <c r="D92" s="55">
        <v>172</v>
      </c>
      <c r="E92" s="55">
        <v>55</v>
      </c>
      <c r="F92" s="35"/>
      <c r="G92" s="35"/>
      <c r="H92" s="35"/>
      <c r="I92" s="35"/>
      <c r="J92" s="35"/>
      <c r="K92" s="35"/>
      <c r="L92" s="35"/>
      <c r="M92" s="35"/>
      <c r="N92" s="35">
        <v>55</v>
      </c>
      <c r="O92" s="35">
        <v>54</v>
      </c>
      <c r="P92" s="35">
        <v>54</v>
      </c>
      <c r="Q92" s="35">
        <v>54</v>
      </c>
      <c r="R92" s="35">
        <v>54</v>
      </c>
      <c r="S92" s="35">
        <v>54</v>
      </c>
      <c r="T92" s="35">
        <v>52</v>
      </c>
      <c r="U92" s="35">
        <v>50</v>
      </c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F92" s="35"/>
      <c r="AG92" s="35"/>
      <c r="AH92" s="35"/>
      <c r="AI92" s="35"/>
      <c r="AJ92" s="35"/>
      <c r="AK92" s="35"/>
      <c r="AL92" s="35"/>
      <c r="AM92" s="35"/>
      <c r="AN92" s="35"/>
      <c r="AO92" s="55"/>
      <c r="AP92" s="55"/>
      <c r="AQ92" s="55"/>
      <c r="AR92" s="55"/>
      <c r="AS92" s="55"/>
      <c r="AT92" s="55"/>
      <c r="AU92" s="55"/>
      <c r="AV92" s="55"/>
      <c r="AW92" s="55"/>
      <c r="AX92" s="55"/>
      <c r="AY92" s="55"/>
      <c r="AZ92" s="55"/>
      <c r="BA92" s="55"/>
      <c r="BB92" s="55"/>
      <c r="BC92" s="55">
        <v>56</v>
      </c>
      <c r="BD92" s="55">
        <v>52</v>
      </c>
      <c r="BE92" s="69">
        <f t="shared" si="44"/>
        <v>3</v>
      </c>
      <c r="BF92" s="54"/>
      <c r="BG92" s="69"/>
      <c r="BH92" s="70"/>
      <c r="BI92" s="70"/>
      <c r="BJ92" s="70"/>
      <c r="BK92" s="70"/>
      <c r="BL92" s="70"/>
      <c r="BM92" s="70"/>
      <c r="BN92" s="70"/>
      <c r="BO92" s="70"/>
      <c r="BP92" s="70"/>
      <c r="BQ92" s="70"/>
      <c r="BR92" s="70"/>
      <c r="BS92" s="70"/>
      <c r="BT92" s="70"/>
      <c r="BU92" s="70"/>
      <c r="BV92" s="70"/>
      <c r="BW92" s="70"/>
      <c r="BX92" s="70"/>
      <c r="BY92" s="70"/>
      <c r="BZ92" s="70"/>
      <c r="CA92" s="70"/>
      <c r="CB92" s="71">
        <f t="shared" si="45"/>
        <v>0</v>
      </c>
      <c r="CC92" s="57"/>
      <c r="CD92" s="56"/>
      <c r="CE92" s="57" t="s">
        <v>212</v>
      </c>
      <c r="CF92" s="57" t="s">
        <v>213</v>
      </c>
      <c r="CG92" s="57"/>
      <c r="CH92" s="57"/>
      <c r="CI92" s="57"/>
      <c r="CJ92" s="57"/>
      <c r="CK92" s="57"/>
      <c r="CL92" s="57"/>
      <c r="CM92" s="57"/>
      <c r="CN92" s="57"/>
      <c r="CO92" s="57"/>
      <c r="CP92" s="57"/>
      <c r="CQ92" s="57"/>
      <c r="CR92" s="58" t="s">
        <v>214</v>
      </c>
      <c r="CS92" s="58" t="s">
        <v>215</v>
      </c>
      <c r="CT92" s="72">
        <v>40322</v>
      </c>
    </row>
    <row r="93" spans="1:98" ht="12.75">
      <c r="A93" s="60">
        <v>4</v>
      </c>
      <c r="B93" s="59" t="s">
        <v>137</v>
      </c>
      <c r="C93" s="55">
        <v>34</v>
      </c>
      <c r="D93" s="55">
        <v>165</v>
      </c>
      <c r="E93" s="55">
        <v>59.7</v>
      </c>
      <c r="F93" s="35">
        <v>59</v>
      </c>
      <c r="G93" s="35">
        <v>59.7</v>
      </c>
      <c r="H93" s="35">
        <v>59.7</v>
      </c>
      <c r="I93" s="35">
        <v>58.7</v>
      </c>
      <c r="J93" s="35">
        <v>58.5</v>
      </c>
      <c r="K93" s="35">
        <v>58.5</v>
      </c>
      <c r="L93" s="35">
        <v>58.4</v>
      </c>
      <c r="M93" s="35">
        <v>58</v>
      </c>
      <c r="N93" s="35">
        <v>57.6</v>
      </c>
      <c r="O93" s="35">
        <v>56.6</v>
      </c>
      <c r="P93" s="35">
        <v>56.4</v>
      </c>
      <c r="Q93" s="35">
        <v>56</v>
      </c>
      <c r="R93" s="35">
        <v>55.6</v>
      </c>
      <c r="S93" s="35">
        <v>55</v>
      </c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F93" s="35"/>
      <c r="AG93" s="35"/>
      <c r="AH93" s="35"/>
      <c r="AI93" s="35"/>
      <c r="AJ93" s="35"/>
      <c r="AK93" s="35"/>
      <c r="AL93" s="35"/>
      <c r="AM93" s="35"/>
      <c r="AN93" s="35"/>
      <c r="AO93" s="55"/>
      <c r="AP93" s="55"/>
      <c r="AQ93" s="55"/>
      <c r="AR93" s="55"/>
      <c r="AS93" s="55"/>
      <c r="AT93" s="55"/>
      <c r="AU93" s="55"/>
      <c r="AV93" s="55"/>
      <c r="AW93" s="55"/>
      <c r="AX93" s="55"/>
      <c r="AY93" s="55"/>
      <c r="AZ93" s="55"/>
      <c r="BA93" s="55"/>
      <c r="BB93" s="55"/>
      <c r="BC93" s="55"/>
      <c r="BD93" s="55">
        <v>55</v>
      </c>
      <c r="BE93" s="69">
        <f t="shared" si="44"/>
        <v>4.700000000000003</v>
      </c>
      <c r="BF93" s="54"/>
      <c r="BG93" s="69"/>
      <c r="BH93" s="70"/>
      <c r="BI93" s="70"/>
      <c r="BJ93" s="70"/>
      <c r="BK93" s="70"/>
      <c r="BL93" s="70"/>
      <c r="BM93" s="70"/>
      <c r="BN93" s="70"/>
      <c r="BO93" s="70"/>
      <c r="BP93" s="70"/>
      <c r="BQ93" s="70"/>
      <c r="BR93" s="70"/>
      <c r="BS93" s="70"/>
      <c r="BT93" s="70"/>
      <c r="BU93" s="70"/>
      <c r="BV93" s="70"/>
      <c r="BW93" s="70"/>
      <c r="BX93" s="70"/>
      <c r="BY93" s="70"/>
      <c r="BZ93" s="70"/>
      <c r="CA93" s="70"/>
      <c r="CB93" s="71">
        <f t="shared" si="45"/>
        <v>0</v>
      </c>
      <c r="CC93" s="57">
        <f>E93</f>
        <v>59.7</v>
      </c>
      <c r="CD93" s="56"/>
      <c r="CE93" s="57" t="s">
        <v>138</v>
      </c>
      <c r="CF93" s="57" t="s">
        <v>261</v>
      </c>
      <c r="CG93" s="57"/>
      <c r="CH93" s="57"/>
      <c r="CI93" s="57"/>
      <c r="CJ93" s="57"/>
      <c r="CK93" s="57"/>
      <c r="CL93" s="57"/>
      <c r="CM93" s="57"/>
      <c r="CN93" s="57"/>
      <c r="CO93" s="57"/>
      <c r="CP93" s="57"/>
      <c r="CQ93" s="57"/>
      <c r="CR93" s="58" t="s">
        <v>139</v>
      </c>
      <c r="CS93" s="58" t="s">
        <v>140</v>
      </c>
      <c r="CT93" s="72" t="s">
        <v>53</v>
      </c>
    </row>
    <row r="94" spans="1:98" ht="12.75">
      <c r="A94" s="60">
        <v>5</v>
      </c>
      <c r="B94" s="59" t="s">
        <v>189</v>
      </c>
      <c r="C94" s="55">
        <v>25</v>
      </c>
      <c r="D94" s="55">
        <v>170</v>
      </c>
      <c r="E94" s="55">
        <v>65</v>
      </c>
      <c r="F94" s="35"/>
      <c r="G94" s="35"/>
      <c r="H94" s="35"/>
      <c r="I94" s="35"/>
      <c r="J94" s="35"/>
      <c r="K94" s="35"/>
      <c r="L94" s="35"/>
      <c r="M94" s="35">
        <v>65</v>
      </c>
      <c r="N94" s="35">
        <v>64</v>
      </c>
      <c r="O94" s="35">
        <v>63.5</v>
      </c>
      <c r="P94" s="35">
        <v>63</v>
      </c>
      <c r="Q94" s="35">
        <v>63</v>
      </c>
      <c r="R94" s="35">
        <v>62</v>
      </c>
      <c r="S94" s="35">
        <v>62</v>
      </c>
      <c r="T94" s="35">
        <v>62</v>
      </c>
      <c r="U94" s="35">
        <v>61.7</v>
      </c>
      <c r="V94" s="35">
        <v>61.8</v>
      </c>
      <c r="W94" s="35">
        <v>60.3</v>
      </c>
      <c r="X94" s="35">
        <v>60.2</v>
      </c>
      <c r="Y94" s="35">
        <v>60.3</v>
      </c>
      <c r="Z94" s="35">
        <v>60.1</v>
      </c>
      <c r="AA94" s="35">
        <v>60</v>
      </c>
      <c r="AB94" s="35">
        <v>60</v>
      </c>
      <c r="AC94" s="35">
        <v>60</v>
      </c>
      <c r="AD94" s="35">
        <v>60</v>
      </c>
      <c r="AE94" s="35">
        <v>59.9</v>
      </c>
      <c r="AF94" s="35">
        <v>58.7</v>
      </c>
      <c r="AG94" s="35">
        <v>58.8</v>
      </c>
      <c r="AH94" s="35"/>
      <c r="AI94" s="35">
        <v>58.6</v>
      </c>
      <c r="AJ94" s="35"/>
      <c r="AK94" s="35"/>
      <c r="AL94" s="35"/>
      <c r="AM94" s="35"/>
      <c r="AN94" s="35"/>
      <c r="AO94" s="55"/>
      <c r="AP94" s="55"/>
      <c r="AQ94" s="55"/>
      <c r="AR94" s="55"/>
      <c r="AS94" s="55"/>
      <c r="AT94" s="55"/>
      <c r="AU94" s="55"/>
      <c r="AV94" s="55"/>
      <c r="AW94" s="55"/>
      <c r="AX94" s="55"/>
      <c r="AY94" s="55"/>
      <c r="AZ94" s="55"/>
      <c r="BA94" s="55"/>
      <c r="BB94" s="55"/>
      <c r="BC94" s="55"/>
      <c r="BD94" s="55">
        <v>59</v>
      </c>
      <c r="BE94" s="69">
        <f t="shared" si="44"/>
        <v>6</v>
      </c>
      <c r="BF94" s="54"/>
      <c r="BG94" s="69"/>
      <c r="BH94" s="70"/>
      <c r="BI94" s="70"/>
      <c r="BJ94" s="70"/>
      <c r="BK94" s="70"/>
      <c r="BL94" s="70"/>
      <c r="BM94" s="70"/>
      <c r="BN94" s="70"/>
      <c r="BO94" s="70"/>
      <c r="BP94" s="70"/>
      <c r="BQ94" s="70"/>
      <c r="BR94" s="70"/>
      <c r="BS94" s="70"/>
      <c r="BT94" s="70"/>
      <c r="BU94" s="70"/>
      <c r="BV94" s="70"/>
      <c r="BW94" s="70"/>
      <c r="BX94" s="70"/>
      <c r="BY94" s="70"/>
      <c r="BZ94" s="70"/>
      <c r="CA94" s="70"/>
      <c r="CB94" s="71">
        <f t="shared" si="45"/>
        <v>0</v>
      </c>
      <c r="CC94" s="57"/>
      <c r="CD94" s="56"/>
      <c r="CE94" s="57" t="s">
        <v>190</v>
      </c>
      <c r="CF94" s="57" t="s">
        <v>342</v>
      </c>
      <c r="CG94" s="57"/>
      <c r="CH94" s="57"/>
      <c r="CI94" s="57"/>
      <c r="CJ94" s="57"/>
      <c r="CK94" s="57"/>
      <c r="CL94" s="57"/>
      <c r="CM94" s="57"/>
      <c r="CN94" s="57"/>
      <c r="CO94" s="57"/>
      <c r="CP94" s="57"/>
      <c r="CQ94" s="57"/>
      <c r="CR94" s="58" t="s">
        <v>191</v>
      </c>
      <c r="CS94" s="58" t="s">
        <v>192</v>
      </c>
      <c r="CT94" s="72">
        <v>40321</v>
      </c>
    </row>
    <row r="95" spans="1:98" ht="12.75">
      <c r="A95" s="60">
        <v>6</v>
      </c>
      <c r="B95" s="59" t="s">
        <v>306</v>
      </c>
      <c r="C95" s="55">
        <v>25</v>
      </c>
      <c r="D95" s="55">
        <v>168</v>
      </c>
      <c r="E95" s="55">
        <v>61</v>
      </c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35">
        <v>59</v>
      </c>
      <c r="AA95" s="35">
        <v>58</v>
      </c>
      <c r="AB95" s="35">
        <v>58</v>
      </c>
      <c r="AC95" s="35">
        <v>57</v>
      </c>
      <c r="AD95" s="35">
        <v>56.6</v>
      </c>
      <c r="AE95" s="35">
        <v>56</v>
      </c>
      <c r="AF95" s="35">
        <v>55</v>
      </c>
      <c r="AG95" s="35">
        <v>54</v>
      </c>
      <c r="AH95" s="35">
        <v>53.5</v>
      </c>
      <c r="AI95" s="35"/>
      <c r="AJ95" s="35">
        <v>53</v>
      </c>
      <c r="AK95" s="35"/>
      <c r="AL95" s="35"/>
      <c r="AM95" s="35"/>
      <c r="AN95" s="35"/>
      <c r="AO95" s="55"/>
      <c r="AP95" s="55"/>
      <c r="AQ95" s="55"/>
      <c r="AR95" s="55"/>
      <c r="AS95" s="55"/>
      <c r="AT95" s="55"/>
      <c r="AU95" s="55"/>
      <c r="AV95" s="55"/>
      <c r="AW95" s="55"/>
      <c r="AX95" s="55"/>
      <c r="AY95" s="55"/>
      <c r="AZ95" s="55"/>
      <c r="BA95" s="55"/>
      <c r="BB95" s="55"/>
      <c r="BC95" s="55"/>
      <c r="BD95" s="55">
        <v>54</v>
      </c>
      <c r="BE95" s="69">
        <f t="shared" si="44"/>
        <v>7</v>
      </c>
      <c r="BF95" s="54"/>
      <c r="BG95" s="69"/>
      <c r="BH95" s="70"/>
      <c r="BI95" s="70"/>
      <c r="BJ95" s="70"/>
      <c r="BK95" s="70"/>
      <c r="BL95" s="70"/>
      <c r="BM95" s="70"/>
      <c r="BN95" s="70"/>
      <c r="BO95" s="70"/>
      <c r="BP95" s="70"/>
      <c r="BQ95" s="70"/>
      <c r="BR95" s="70"/>
      <c r="BS95" s="70"/>
      <c r="BT95" s="70"/>
      <c r="BU95" s="70"/>
      <c r="BV95" s="70"/>
      <c r="BW95" s="70"/>
      <c r="BX95" s="70"/>
      <c r="BY95" s="70"/>
      <c r="BZ95" s="70"/>
      <c r="CA95" s="70"/>
      <c r="CB95" s="71">
        <f t="shared" si="45"/>
        <v>0</v>
      </c>
      <c r="CC95" s="57"/>
      <c r="CD95" s="56"/>
      <c r="CE95" s="57" t="s">
        <v>310</v>
      </c>
      <c r="CF95" s="57" t="s">
        <v>352</v>
      </c>
      <c r="CG95" s="57"/>
      <c r="CH95" s="57"/>
      <c r="CI95" s="57"/>
      <c r="CJ95" s="57"/>
      <c r="CK95" s="57"/>
      <c r="CL95" s="57"/>
      <c r="CM95" s="57"/>
      <c r="CN95" s="57"/>
      <c r="CO95" s="57"/>
      <c r="CP95" s="57"/>
      <c r="CQ95" s="57"/>
      <c r="CR95" s="58"/>
      <c r="CS95" s="58" t="s">
        <v>320</v>
      </c>
      <c r="CT95" s="72"/>
    </row>
    <row r="96" spans="1:98" ht="12.75">
      <c r="A96" s="60">
        <v>7</v>
      </c>
      <c r="B96" s="59" t="s">
        <v>182</v>
      </c>
      <c r="C96" s="55">
        <v>25</v>
      </c>
      <c r="D96" s="55">
        <v>163</v>
      </c>
      <c r="E96" s="55">
        <v>61</v>
      </c>
      <c r="F96" s="35"/>
      <c r="G96" s="35"/>
      <c r="H96" s="35"/>
      <c r="I96" s="35"/>
      <c r="J96" s="35"/>
      <c r="K96" s="35"/>
      <c r="L96" s="35">
        <v>60</v>
      </c>
      <c r="M96" s="35">
        <v>59.4</v>
      </c>
      <c r="N96" s="35">
        <v>59</v>
      </c>
      <c r="O96" s="35">
        <v>58.6</v>
      </c>
      <c r="P96" s="35">
        <v>58.6</v>
      </c>
      <c r="Q96" s="35">
        <v>58.6</v>
      </c>
      <c r="R96" s="35">
        <v>57.75</v>
      </c>
      <c r="S96" s="35">
        <v>57.7</v>
      </c>
      <c r="T96" s="35">
        <v>57</v>
      </c>
      <c r="U96" s="35">
        <v>57</v>
      </c>
      <c r="V96" s="35">
        <v>56.5</v>
      </c>
      <c r="W96" s="35">
        <v>56.5</v>
      </c>
      <c r="X96" s="35">
        <v>55</v>
      </c>
      <c r="Y96" s="35">
        <v>55</v>
      </c>
      <c r="Z96" s="35">
        <v>55</v>
      </c>
      <c r="AA96" s="35">
        <v>55</v>
      </c>
      <c r="AB96" s="35">
        <v>55</v>
      </c>
      <c r="AC96" s="35">
        <v>55</v>
      </c>
      <c r="AD96" s="35">
        <v>55</v>
      </c>
      <c r="AE96" s="35">
        <v>55.7</v>
      </c>
      <c r="AF96" s="35">
        <v>55.7</v>
      </c>
      <c r="AG96" s="35" t="s">
        <v>353</v>
      </c>
      <c r="AH96" s="35"/>
      <c r="AI96" s="35"/>
      <c r="AJ96" s="35"/>
      <c r="AK96" s="35"/>
      <c r="AL96" s="35"/>
      <c r="AM96" s="35"/>
      <c r="AN96" s="35"/>
      <c r="AO96" s="55"/>
      <c r="AP96" s="55"/>
      <c r="AQ96" s="55"/>
      <c r="AR96" s="55"/>
      <c r="AS96" s="55"/>
      <c r="AT96" s="55"/>
      <c r="AU96" s="55"/>
      <c r="AV96" s="55"/>
      <c r="AW96" s="55"/>
      <c r="AX96" s="55"/>
      <c r="AY96" s="55"/>
      <c r="AZ96" s="55"/>
      <c r="BA96" s="55"/>
      <c r="BB96" s="55"/>
      <c r="BC96" s="55"/>
      <c r="BD96" s="55">
        <v>53</v>
      </c>
      <c r="BE96" s="69">
        <f t="shared" si="44"/>
        <v>8</v>
      </c>
      <c r="BF96" s="54"/>
      <c r="BG96" s="69"/>
      <c r="BH96" s="70"/>
      <c r="BI96" s="70"/>
      <c r="BJ96" s="70"/>
      <c r="BK96" s="70"/>
      <c r="BL96" s="70"/>
      <c r="BM96" s="70"/>
      <c r="BN96" s="70"/>
      <c r="BO96" s="70"/>
      <c r="BP96" s="70"/>
      <c r="BQ96" s="70"/>
      <c r="BR96" s="70"/>
      <c r="BS96" s="70"/>
      <c r="BT96" s="70"/>
      <c r="BU96" s="70"/>
      <c r="BV96" s="70"/>
      <c r="BW96" s="70"/>
      <c r="BX96" s="70"/>
      <c r="BY96" s="70"/>
      <c r="BZ96" s="70"/>
      <c r="CA96" s="70"/>
      <c r="CB96" s="71">
        <f t="shared" si="45"/>
        <v>0</v>
      </c>
      <c r="CC96" s="57"/>
      <c r="CD96" s="56"/>
      <c r="CE96" s="57" t="s">
        <v>183</v>
      </c>
      <c r="CF96" s="57" t="s">
        <v>298</v>
      </c>
      <c r="CG96" s="57"/>
      <c r="CH96" s="57"/>
      <c r="CI96" s="57"/>
      <c r="CJ96" s="57"/>
      <c r="CK96" s="57"/>
      <c r="CL96" s="57"/>
      <c r="CM96" s="57"/>
      <c r="CN96" s="57"/>
      <c r="CO96" s="57"/>
      <c r="CP96" s="57"/>
      <c r="CQ96" s="57"/>
      <c r="CR96" s="58" t="s">
        <v>90</v>
      </c>
      <c r="CS96" s="58" t="s">
        <v>184</v>
      </c>
      <c r="CT96" s="72">
        <v>40299</v>
      </c>
    </row>
    <row r="97" spans="1:98" ht="12.75">
      <c r="A97" s="60">
        <v>8</v>
      </c>
      <c r="B97" s="59" t="s">
        <v>344</v>
      </c>
      <c r="C97" s="55"/>
      <c r="D97" s="55">
        <v>160</v>
      </c>
      <c r="E97" s="55">
        <v>55</v>
      </c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F97" s="35"/>
      <c r="AG97" s="35"/>
      <c r="AH97" s="35">
        <v>55</v>
      </c>
      <c r="AI97" s="35"/>
      <c r="AJ97" s="35">
        <v>53.9</v>
      </c>
      <c r="AK97" s="35">
        <v>53</v>
      </c>
      <c r="AL97" s="35">
        <v>51.4</v>
      </c>
      <c r="AM97" s="35"/>
      <c r="AN97" s="35">
        <v>50.9</v>
      </c>
      <c r="AO97" s="55">
        <v>50.9</v>
      </c>
      <c r="AP97" s="55">
        <v>50.9</v>
      </c>
      <c r="AQ97" s="55">
        <v>49.5</v>
      </c>
      <c r="AR97" s="55"/>
      <c r="AS97" s="55"/>
      <c r="AT97" s="55"/>
      <c r="AU97" s="55"/>
      <c r="AV97" s="55"/>
      <c r="AW97" s="55"/>
      <c r="AX97" s="55"/>
      <c r="AY97" s="55"/>
      <c r="AZ97" s="55"/>
      <c r="BA97" s="55"/>
      <c r="BB97" s="55"/>
      <c r="BC97" s="55"/>
      <c r="BD97" s="55">
        <v>50</v>
      </c>
      <c r="BE97" s="69">
        <f t="shared" si="44"/>
        <v>5</v>
      </c>
      <c r="BF97" s="54"/>
      <c r="BG97" s="69"/>
      <c r="BH97" s="70"/>
      <c r="BI97" s="70"/>
      <c r="BJ97" s="70"/>
      <c r="BK97" s="70"/>
      <c r="BL97" s="70"/>
      <c r="BM97" s="70"/>
      <c r="BN97" s="70"/>
      <c r="BO97" s="70"/>
      <c r="BP97" s="70"/>
      <c r="BQ97" s="70"/>
      <c r="BR97" s="70"/>
      <c r="BS97" s="70"/>
      <c r="BT97" s="70"/>
      <c r="BU97" s="70"/>
      <c r="BV97" s="70"/>
      <c r="BW97" s="70"/>
      <c r="BX97" s="70"/>
      <c r="BY97" s="70"/>
      <c r="BZ97" s="70"/>
      <c r="CA97" s="70"/>
      <c r="CB97" s="71">
        <f>BF97/BE97</f>
        <v>0</v>
      </c>
      <c r="CC97" s="57"/>
      <c r="CD97" s="56">
        <f>AK97-AJ97</f>
        <v>-0.8999999999999986</v>
      </c>
      <c r="CE97" s="57" t="s">
        <v>345</v>
      </c>
      <c r="CF97" s="57" t="s">
        <v>380</v>
      </c>
      <c r="CG97" s="57"/>
      <c r="CH97" s="57"/>
      <c r="CI97" s="57"/>
      <c r="CJ97" s="57"/>
      <c r="CK97" s="57"/>
      <c r="CL97" s="57"/>
      <c r="CM97" s="57"/>
      <c r="CN97" s="57"/>
      <c r="CO97" s="57"/>
      <c r="CP97" s="57"/>
      <c r="CQ97" s="57"/>
      <c r="CR97" s="58"/>
      <c r="CS97" s="58" t="s">
        <v>346</v>
      </c>
      <c r="CT97" s="72"/>
    </row>
    <row r="98" spans="1:98" ht="12.75">
      <c r="A98" s="60">
        <v>9</v>
      </c>
      <c r="B98" s="59" t="s">
        <v>178</v>
      </c>
      <c r="C98" s="55">
        <v>21</v>
      </c>
      <c r="D98" s="55">
        <v>162</v>
      </c>
      <c r="E98" s="55">
        <v>54</v>
      </c>
      <c r="F98" s="35">
        <v>54</v>
      </c>
      <c r="G98" s="35">
        <v>54</v>
      </c>
      <c r="H98" s="35">
        <v>54</v>
      </c>
      <c r="I98" s="35">
        <v>53</v>
      </c>
      <c r="J98" s="35">
        <v>53</v>
      </c>
      <c r="K98" s="35">
        <v>53</v>
      </c>
      <c r="L98" s="35">
        <v>53</v>
      </c>
      <c r="M98" s="35">
        <v>52</v>
      </c>
      <c r="N98" s="35">
        <v>52</v>
      </c>
      <c r="O98" s="35">
        <v>53</v>
      </c>
      <c r="P98" s="35">
        <v>52</v>
      </c>
      <c r="Q98" s="35">
        <v>52</v>
      </c>
      <c r="R98" s="35">
        <v>52</v>
      </c>
      <c r="S98" s="35">
        <v>52</v>
      </c>
      <c r="T98" s="35">
        <v>51</v>
      </c>
      <c r="U98" s="35"/>
      <c r="V98" s="35"/>
      <c r="W98" s="35" t="s">
        <v>308</v>
      </c>
      <c r="X98" s="35"/>
      <c r="Y98" s="35"/>
      <c r="Z98" s="35"/>
      <c r="AA98" s="35"/>
      <c r="AB98" s="35"/>
      <c r="AC98" s="35"/>
      <c r="AD98" s="35"/>
      <c r="AE98" s="35"/>
      <c r="AF98" s="35"/>
      <c r="AG98" s="35"/>
      <c r="AH98" s="35"/>
      <c r="AI98" s="35"/>
      <c r="AJ98" s="35"/>
      <c r="AK98" s="35"/>
      <c r="AL98" s="35"/>
      <c r="AM98" s="35"/>
      <c r="AN98" s="35"/>
      <c r="AO98" s="55"/>
      <c r="AP98" s="55"/>
      <c r="AQ98" s="55"/>
      <c r="AR98" s="55"/>
      <c r="AS98" s="55"/>
      <c r="AT98" s="55"/>
      <c r="AU98" s="55"/>
      <c r="AV98" s="55"/>
      <c r="AW98" s="55"/>
      <c r="AX98" s="55"/>
      <c r="AY98" s="55"/>
      <c r="AZ98" s="55"/>
      <c r="BA98" s="55"/>
      <c r="BB98" s="55"/>
      <c r="BC98" s="55"/>
      <c r="BD98" s="55">
        <v>51</v>
      </c>
      <c r="BE98" s="69">
        <f t="shared" si="44"/>
        <v>3</v>
      </c>
      <c r="BF98" s="54"/>
      <c r="BG98" s="69"/>
      <c r="BH98" s="70"/>
      <c r="BI98" s="70"/>
      <c r="BJ98" s="70"/>
      <c r="BK98" s="70"/>
      <c r="BL98" s="70"/>
      <c r="BM98" s="70"/>
      <c r="BN98" s="70"/>
      <c r="BO98" s="70"/>
      <c r="BP98" s="70"/>
      <c r="BQ98" s="70"/>
      <c r="BR98" s="70"/>
      <c r="BS98" s="70"/>
      <c r="BT98" s="70"/>
      <c r="BU98" s="70"/>
      <c r="BV98" s="70"/>
      <c r="BW98" s="70"/>
      <c r="BX98" s="70"/>
      <c r="BY98" s="70"/>
      <c r="BZ98" s="70"/>
      <c r="CA98" s="70"/>
      <c r="CB98" s="71">
        <f>BF98/BE98</f>
        <v>0</v>
      </c>
      <c r="CC98" s="57"/>
      <c r="CD98" s="56"/>
      <c r="CE98" s="57" t="s">
        <v>179</v>
      </c>
      <c r="CF98" s="57" t="s">
        <v>273</v>
      </c>
      <c r="CG98" s="57"/>
      <c r="CH98" s="57"/>
      <c r="CI98" s="57"/>
      <c r="CJ98" s="57"/>
      <c r="CK98" s="57"/>
      <c r="CL98" s="57"/>
      <c r="CM98" s="57"/>
      <c r="CN98" s="57"/>
      <c r="CO98" s="57"/>
      <c r="CP98" s="57"/>
      <c r="CQ98" s="57"/>
      <c r="CR98" s="58" t="s">
        <v>180</v>
      </c>
      <c r="CS98" s="58" t="s">
        <v>181</v>
      </c>
      <c r="CT98" s="72">
        <v>40263</v>
      </c>
    </row>
    <row r="99" spans="1:98" ht="12.75">
      <c r="A99" s="60">
        <v>10</v>
      </c>
      <c r="B99" s="59" t="s">
        <v>70</v>
      </c>
      <c r="C99" s="55">
        <v>23</v>
      </c>
      <c r="D99" s="55">
        <v>172</v>
      </c>
      <c r="E99" s="55">
        <v>74</v>
      </c>
      <c r="F99" s="35">
        <v>73.2</v>
      </c>
      <c r="G99" s="35">
        <v>73.2</v>
      </c>
      <c r="H99" s="35">
        <v>72</v>
      </c>
      <c r="I99" s="35">
        <v>73</v>
      </c>
      <c r="J99" s="35">
        <v>73</v>
      </c>
      <c r="K99" s="35">
        <v>73</v>
      </c>
      <c r="L99" s="35">
        <v>73</v>
      </c>
      <c r="M99" s="35">
        <v>72</v>
      </c>
      <c r="N99" s="35">
        <v>70</v>
      </c>
      <c r="O99" s="35">
        <v>68.8</v>
      </c>
      <c r="P99" s="35">
        <v>68.8</v>
      </c>
      <c r="Q99" s="35">
        <v>67</v>
      </c>
      <c r="R99" s="35">
        <v>67</v>
      </c>
      <c r="S99" s="35">
        <v>67</v>
      </c>
      <c r="T99" s="35">
        <v>67</v>
      </c>
      <c r="U99" s="35">
        <v>66</v>
      </c>
      <c r="V99" s="35">
        <v>66.7</v>
      </c>
      <c r="W99" s="35" t="s">
        <v>308</v>
      </c>
      <c r="X99" s="35"/>
      <c r="Y99" s="35"/>
      <c r="Z99" s="35"/>
      <c r="AA99" s="35"/>
      <c r="AB99" s="35"/>
      <c r="AC99" s="35"/>
      <c r="AD99" s="35"/>
      <c r="AE99" s="35"/>
      <c r="AF99" s="35"/>
      <c r="AG99" s="35"/>
      <c r="AH99" s="35"/>
      <c r="AI99" s="35"/>
      <c r="AJ99" s="35"/>
      <c r="AK99" s="35"/>
      <c r="AL99" s="35"/>
      <c r="AM99" s="35"/>
      <c r="AN99" s="35"/>
      <c r="AO99" s="55"/>
      <c r="AP99" s="55"/>
      <c r="AQ99" s="55"/>
      <c r="AR99" s="55"/>
      <c r="AS99" s="55"/>
      <c r="AT99" s="55"/>
      <c r="AU99" s="55"/>
      <c r="AV99" s="55"/>
      <c r="AW99" s="55"/>
      <c r="AX99" s="55"/>
      <c r="AY99" s="55"/>
      <c r="AZ99" s="55"/>
      <c r="BA99" s="55"/>
      <c r="BB99" s="55"/>
      <c r="BC99" s="55"/>
      <c r="BD99" s="55">
        <v>60</v>
      </c>
      <c r="BE99" s="69">
        <f t="shared" si="44"/>
        <v>14</v>
      </c>
      <c r="BF99" s="54"/>
      <c r="BG99" s="69"/>
      <c r="BH99" s="70"/>
      <c r="BI99" s="70"/>
      <c r="BJ99" s="70"/>
      <c r="BK99" s="70"/>
      <c r="BL99" s="70"/>
      <c r="BM99" s="70"/>
      <c r="BN99" s="70"/>
      <c r="BO99" s="70"/>
      <c r="BP99" s="70"/>
      <c r="BQ99" s="70"/>
      <c r="BR99" s="70"/>
      <c r="BS99" s="70"/>
      <c r="BT99" s="70"/>
      <c r="BU99" s="70"/>
      <c r="BV99" s="70"/>
      <c r="BW99" s="70"/>
      <c r="BX99" s="70"/>
      <c r="BY99" s="70"/>
      <c r="BZ99" s="70"/>
      <c r="CA99" s="70"/>
      <c r="CB99" s="71">
        <f>BF99/BE99</f>
        <v>0</v>
      </c>
      <c r="CC99" s="57"/>
      <c r="CD99" s="56"/>
      <c r="CE99" s="57" t="s">
        <v>71</v>
      </c>
      <c r="CF99" s="57" t="s">
        <v>277</v>
      </c>
      <c r="CG99" s="57"/>
      <c r="CH99" s="57"/>
      <c r="CI99" s="57"/>
      <c r="CJ99" s="57"/>
      <c r="CK99" s="57"/>
      <c r="CL99" s="57"/>
      <c r="CM99" s="57"/>
      <c r="CN99" s="57"/>
      <c r="CO99" s="57"/>
      <c r="CP99" s="57"/>
      <c r="CQ99" s="57"/>
      <c r="CR99" s="58" t="s">
        <v>72</v>
      </c>
      <c r="CS99" s="58" t="s">
        <v>73</v>
      </c>
      <c r="CT99" s="72" t="s">
        <v>53</v>
      </c>
    </row>
    <row r="100" spans="57:59" ht="13.5" thickBot="1">
      <c r="BE100" s="2"/>
      <c r="BF100" s="2"/>
      <c r="BG100" s="2"/>
    </row>
    <row r="101" spans="5:82" ht="13.5" thickBot="1">
      <c r="E101" s="29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0"/>
      <c r="AJ101" s="30"/>
      <c r="AK101" s="30"/>
      <c r="AL101" s="30"/>
      <c r="AM101" s="30"/>
      <c r="AN101" s="30"/>
      <c r="AO101" s="30"/>
      <c r="AP101" s="30"/>
      <c r="AQ101" s="30"/>
      <c r="AR101" s="30"/>
      <c r="AS101" s="30"/>
      <c r="AT101" s="30"/>
      <c r="AU101" s="30"/>
      <c r="AV101" s="30"/>
      <c r="AW101" s="30"/>
      <c r="AX101" s="30"/>
      <c r="AY101" s="30"/>
      <c r="AZ101" s="30"/>
      <c r="BA101" s="30"/>
      <c r="BB101" s="30"/>
      <c r="BC101" s="30"/>
      <c r="BD101" s="12" t="s">
        <v>244</v>
      </c>
      <c r="BE101" s="26">
        <f>BE4+BE5+BE7+BE11+BE12+BE13+BE14+BE37+BE39+BE18+BE21+BE32+BE33+BE34+BE45+BE35+BE59+BE46+BE47+BE40+BE52+BE61+BE62+BE53+BE54+BE76+BE71+BE81+BE82+BE55+BE68+BE86+BE87</f>
        <v>387.4</v>
      </c>
      <c r="BF101" s="26">
        <f>BF4+BF5+BF7+BF11+BF12+BF13+BF14+BF37+BF39+BF18+BF21+BF32+BF33+BF34+BF45+BF35+BF59+BF46+BF47+BF40+BF52+BF61+BF62+BF53+BF54+BF76+BF71+BF81+BF82+BF55+BF68+BF86+BF87</f>
        <v>90.20000000000002</v>
      </c>
      <c r="BG101" s="26">
        <f>BG4+BG5+BG7+BG11+BG12+BG13+BG14+BG37+BG39+BG18+BG21+BG32+BG33+BG34+BG45+BG35+BG59+BG46+BG47+BG40+BG52+BG61+BG62+BG53+BG54+BG76+BG71+BG81+BG82+BG55+BG68+BG86+BG87</f>
        <v>297.2</v>
      </c>
      <c r="BH101" s="26">
        <f aca="true" t="shared" si="46" ref="BH101:CA101">SUM(BH4:BH59)+SUM(BH32:BH79)+SUM(BH46:BH97)+SUM(BH39:BH96)+SUM(BH76:BH94)+SUM(BH90:BH99)</f>
        <v>1764.4999999999998</v>
      </c>
      <c r="BI101" s="26">
        <f t="shared" si="46"/>
        <v>-248.9</v>
      </c>
      <c r="BJ101" s="26">
        <f t="shared" si="46"/>
        <v>2013.3999999999999</v>
      </c>
      <c r="BK101" s="26">
        <f t="shared" si="46"/>
        <v>-1041.6000000000001</v>
      </c>
      <c r="BL101" s="26">
        <f t="shared" si="46"/>
        <v>1220.7</v>
      </c>
      <c r="BM101" s="26">
        <f t="shared" si="46"/>
        <v>-2262.2999999999997</v>
      </c>
      <c r="BN101" s="26">
        <f t="shared" si="46"/>
        <v>3636.500000000001</v>
      </c>
      <c r="BO101" s="26">
        <f t="shared" si="46"/>
        <v>153.50000000000006</v>
      </c>
      <c r="BP101" s="26">
        <f t="shared" si="46"/>
        <v>3483</v>
      </c>
      <c r="BQ101" s="26">
        <f t="shared" si="46"/>
        <v>-2680.7</v>
      </c>
      <c r="BR101" s="26">
        <f t="shared" si="46"/>
        <v>648.8</v>
      </c>
      <c r="BS101" s="26">
        <f t="shared" si="46"/>
        <v>-3329.5</v>
      </c>
      <c r="BT101" s="26">
        <f t="shared" si="46"/>
        <v>4355.700000000001</v>
      </c>
      <c r="BU101" s="26">
        <f t="shared" si="46"/>
        <v>377.4</v>
      </c>
      <c r="BV101" s="26">
        <f t="shared" si="46"/>
        <v>3978.3</v>
      </c>
      <c r="BW101" s="26">
        <f t="shared" si="46"/>
        <v>-2963.6000000000004</v>
      </c>
      <c r="BX101" s="26">
        <f t="shared" si="46"/>
        <v>637.3</v>
      </c>
      <c r="BY101" s="26">
        <f t="shared" si="46"/>
        <v>-3600.8999999999987</v>
      </c>
      <c r="BZ101" s="26">
        <f t="shared" si="46"/>
        <v>4615.9</v>
      </c>
      <c r="CA101" s="26">
        <f t="shared" si="46"/>
        <v>377.7</v>
      </c>
      <c r="CB101" s="26">
        <f>BF101/BE101*100</f>
        <v>23.283427981414565</v>
      </c>
      <c r="CD101" s="33">
        <f>SUM(CD4:CD94)</f>
        <v>-1.5</v>
      </c>
    </row>
    <row r="102" spans="58:80" ht="12.75">
      <c r="BF102" s="28">
        <f>BF101/BE101</f>
        <v>0.23283427981414564</v>
      </c>
      <c r="BG102" s="28">
        <f>BG101/BE101</f>
        <v>0.7671657201858544</v>
      </c>
      <c r="BR102" s="13"/>
      <c r="BS102" s="13"/>
      <c r="BT102" s="13"/>
      <c r="BU102" s="13"/>
      <c r="BV102" s="13"/>
      <c r="BW102" s="13"/>
      <c r="BX102" s="13"/>
      <c r="BY102" s="13"/>
      <c r="BZ102" s="13"/>
      <c r="CA102" s="13"/>
      <c r="CB102" s="13"/>
    </row>
    <row r="103" spans="2:83" ht="12.75">
      <c r="B103" s="3"/>
      <c r="CE103" s="47"/>
    </row>
    <row r="104" ht="12.75">
      <c r="B104" s="4"/>
    </row>
    <row r="105" ht="12.75"/>
    <row r="114" spans="2:59" ht="12.75">
      <c r="B114" s="2" t="s">
        <v>245</v>
      </c>
      <c r="BE114" s="2"/>
      <c r="BF114" s="2"/>
      <c r="BG114" s="2"/>
    </row>
  </sheetData>
  <sheetProtection/>
  <mergeCells count="5">
    <mergeCell ref="A3:CT3"/>
    <mergeCell ref="A17:CT17"/>
    <mergeCell ref="A43:CT43"/>
    <mergeCell ref="A56:CT56"/>
    <mergeCell ref="A73:CT73"/>
  </mergeCells>
  <hyperlinks>
    <hyperlink ref="B21" r:id="rId1" display="M@llyuss@, Ольга"/>
    <hyperlink ref="B81" r:id="rId2" display="Zlat@, Настя"/>
  </hyperlinks>
  <printOptions/>
  <pageMargins left="0.75" right="0.75" top="1" bottom="1" header="0.5" footer="0.5"/>
  <pageSetup horizontalDpi="600" verticalDpi="600" orientation="portrait" paperSize="9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Крупяной двор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</dc:creator>
  <cp:keywords/>
  <dc:description/>
  <cp:lastModifiedBy>DNA7 X86</cp:lastModifiedBy>
  <dcterms:created xsi:type="dcterms:W3CDTF">2009-05-19T05:23:09Z</dcterms:created>
  <dcterms:modified xsi:type="dcterms:W3CDTF">2011-04-04T13:49:18Z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