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605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<sst xmlns="http://schemas.openxmlformats.org/spreadsheetml/2006/main" count="479" uniqueCount="427">
  <si>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</si>
  <si>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</si>
  <si>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</si>
  <si>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</si>
  <si>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</si>
  <si>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</si>
  <si>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</si>
  <si>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</si>
  <si>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</si>
  <si>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</si>
  <si>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</si>
  <si>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</si>
  <si>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</si>
  <si>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</si>
  <si>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</si>
  <si>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</si>
  <si>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</si>
  <si>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</si>
  <si>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</si>
  <si>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</si>
  <si>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</si>
  <si>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</si>
  <si>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</si>
  <si>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</si>
  <si>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</si>
  <si>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</si>
  <si>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</si>
  <si>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</si>
  <si>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</si>
  <si>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</si>
  <si>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</si>
  <si>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</si>
  <si>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</si>
  <si>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</si>
  <si>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</si>
  <si>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</si>
  <si>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</si>
  <si>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</si>
  <si>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</si>
  <si>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</si>
  <si>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</si>
  <si>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</si>
  <si>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</si>
  <si>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</si>
  <si>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</si>
  <si>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</si>
  <si>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</si>
  <si>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</si>
  <si>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</si>
  <si>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</si>
  <si>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</si>
  <si>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</si>
  <si>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</si>
  <si>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</si>
  <si>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</si>
  <si>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</si>
  <si>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</si>
  <si>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</si>
  <si>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</si>
  <si>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</si>
  <si>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</si>
  <si>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</si>
  <si>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</si>
  <si>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</si>
  <si>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</si>
  <si>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</si>
  <si>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</si>
  <si>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</si>
  <si>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</si>
  <si>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</si>
  <si>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</si>
  <si>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</si>
  <si>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</si>
  <si>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</si>
  <si>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</si>
  <si>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</si>
  <si>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</si>
  <si>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</si>
  <si>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</si>
  <si>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</si>
  <si>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</si>
  <si>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</si>
  <si>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</si>
  <si>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</si>
  <si>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</si>
  <si>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</si>
  <si>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</si>
  <si>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</si>
  <si>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</si>
  <si>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</si>
  <si>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</si>
  <si>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</si>
  <si>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</si>
  <si>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</si>
  <si>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</si>
  <si>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</si>
  <si>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</si>
  <si>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</si>
  <si>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</si>
  <si>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</si>
  <si>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</si>
  <si>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</si>
  <si>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</si>
  <si>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</si>
  <si>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</si>
  <si>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</si>
  <si>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</si>
  <si>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</si>
  <si>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</si>
  <si>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</si>
  <si>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</si>
  <si>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</si>
  <si>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</si>
  <si>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</si>
  <si>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</si>
  <si>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</si>
  <si>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</si>
  <si>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</si>
  <si>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</si>
  <si>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</si>
  <si>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</si>
  <si>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</si>
  <si>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</si>
  <si>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</si>
  <si>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</si>
  <si>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</si>
  <si>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</si>
  <si>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</si>
  <si>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</si>
  <si>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</si>
  <si>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</si>
  <si>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</si>
  <si>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</si>
  <si>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</si>
  <si>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</si>
  <si>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</si>
  <si>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</si>
  <si>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</si>
  <si>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</si>
  <si>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</si>
  <si>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</si>
  <si>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</si>
  <si>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</si>
  <si>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</si>
  <si>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</si>
  <si>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</si>
  <si>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</si>
  <si>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</si>
  <si>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</si>
  <si>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</si>
  <si>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</si>
  <si>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</si>
  <si>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</si>
  <si>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</si>
  <si>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</si>
  <si>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</si>
  <si>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</si>
  <si>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</si>
  <si>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</si>
  <si>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</si>
  <si>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</si>
  <si>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</si>
  <si>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</si>
  <si>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</si>
  <si>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</si>
  <si>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</si>
  <si>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</si>
  <si>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</si>
  <si>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</si>
  <si>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</si>
  <si>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</si>
  <si>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</si>
  <si>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</si>
  <si>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</si>
  <si>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</si>
  <si>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</si>
  <si>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</si>
  <si>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</si>
  <si>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</si>
  <si>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</si>
  <si>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</si>
  <si>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</si>
  <si>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</si>
  <si>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</si>
  <si>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</si>
  <si>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</si>
  <si>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</si>
  <si>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</si>
  <si>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</si>
  <si>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</si>
  <si>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</si>
  <si>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</si>
  <si>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</si>
  <si>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</si>
  <si>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</si>
  <si>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</si>
  <si>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</si>
  <si>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</si>
  <si>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</si>
  <si>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</si>
  <si>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</si>
  <si>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</si>
  <si>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</si>
  <si>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</si>
  <si>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</si>
  <si>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</si>
  <si>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</si>
  <si>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</si>
  <si>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</si>
  <si>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</si>
  <si>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</si>
  <si>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</si>
  <si>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</si>
  <si>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</si>
  <si>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</si>
  <si>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</si>
  <si>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</si>
  <si>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</si>
  <si>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</si>
  <si>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</si>
  <si>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</si>
  <si>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</si>
  <si>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</si>
  <si>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</si>
  <si>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</si>
  <si>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</si>
  <si>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</si>
  <si>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</si>
  <si>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</si>
  <si>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</si>
  <si>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</si>
  <si>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</si>
  <si>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</si>
  <si>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</si>
  <si>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</si>
  <si>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</si>
  <si>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</si>
  <si>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</si>
  <si>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</si>
  <si>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</si>
  <si>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74 к 10 июля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</si>
  <si>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</si>
  <si>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</si>
  <si>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</si>
  <si>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</si>
  <si>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</si>
  <si>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</si>
  <si>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</si>
  <si>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</si>
  <si>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</si>
  <si>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</si>
  <si>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</si>
  <si>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</si>
  <si>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</si>
  <si>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</si>
  <si>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</si>
  <si>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</si>
  <si>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</si>
  <si>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</si>
  <si>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</si>
  <si>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</si>
  <si>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</si>
  <si>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</si>
  <si>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</si>
  <si>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</si>
  <si>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</si>
  <si>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</si>
  <si>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</si>
  <si>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</si>
  <si>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</si>
  <si>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</si>
  <si>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</si>
  <si>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</si>
  <si>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</si>
  <si>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</si>
  <si>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</si>
  <si>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</si>
  <si>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</si>
  <si>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</si>
  <si>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</si>
  <si>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</si>
  <si>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</si>
  <si>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</si>
  <si>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</si>
  <si>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</si>
  <si>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</si>
  <si>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</si>
  <si>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</si>
  <si>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</si>
  <si>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</si>
  <si>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</si>
  <si>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</si>
  <si>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</si>
  <si>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</si>
  <si>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</si>
  <si>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</si>
  <si>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</si>
  <si>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</si>
  <si>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</si>
  <si>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</si>
  <si>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</si>
  <si>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</si>
  <si>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</si>
  <si>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</si>
  <si>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</si>
  <si>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</si>
  <si>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</si>
  <si>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</si>
  <si>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</si>
  <si>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</si>
  <si>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</si>
  <si>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</si>
  <si>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</si>
  <si>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</si>
  <si>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</si>
  <si>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</si>
  <si>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</si>
  <si>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</si>
  <si>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</si>
  <si>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</si>
  <si>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</si>
  <si>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</si>
  <si>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</si>
  <si>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</si>
  <si>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</si>
  <si>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</si>
  <si>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</si>
  <si>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</si>
  <si>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</si>
  <si>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</si>
  <si>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</si>
  <si>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</si>
  <si>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</si>
  <si>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</si>
  <si>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</si>
  <si>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119-94-104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</si>
  <si>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</si>
  <si>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</si>
  <si>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</si>
  <si>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</si>
  <si>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</si>
  <si>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</si>
  <si>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</si>
  <si>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</si>
  <si>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</si>
  <si>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</si>
  <si>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</si>
  <si>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</si>
  <si>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</si>
  <si>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</si>
  <si>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</si>
  <si>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</si>
  <si>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</si>
  <si>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</si>
  <si>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</si>
  <si>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</si>
  <si>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</si>
  <si>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</si>
  <si>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</si>
  <si>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</si>
  <si>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</si>
  <si>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</si>
  <si>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</si>
  <si>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</si>
  <si>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</si>
  <si>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</si>
  <si>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</si>
  <si>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</si>
  <si>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</si>
  <si>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</si>
  <si>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</si>
  <si>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</si>
  <si>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</si>
  <si>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</si>
  <si>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</si>
  <si>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</si>
  <si>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</si>
  <si>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</si>
  <si>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</si>
  <si>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</si>
  <si>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</si>
  <si>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</si>
  <si>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</si>
  <si>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</si>
  <si>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</si>
  <si>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</si>
  <si>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</si>
  <si>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</si>
  <si>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</si>
  <si>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</si>
  <si>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</si>
  <si>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</si>
  <si>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</si>
  <si>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</si>
  <si>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</si>
  <si>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</si>
  <si>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90х66х96</t>
  </si>
  <si>
    <t>105-101-112</t>
  </si>
  <si>
    <t xml:space="preserve">Kattye 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</si>
  <si>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</si>
  <si>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</si>
  <si>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</si>
  <si>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</si>
  <si>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</si>
  <si>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</si>
  <si>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</si>
  <si>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</si>
  <si>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</si>
  <si>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</si>
  <si>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</si>
  <si>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</si>
  <si>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</si>
  <si>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</si>
  <si>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118-109-125</t>
  </si>
  <si>
    <t>96-73-105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</si>
  <si>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</si>
  <si>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</si>
  <si>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</si>
  <si>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</si>
  <si>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</si>
  <si>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</si>
  <si>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</si>
  <si>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</si>
  <si>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</si>
  <si>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</si>
  <si>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Ramilla</t>
  </si>
  <si>
    <t>98-78-96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</si>
</sst>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8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6" fontId="0" fillId="33" borderId="10" xfId="0" applyNumberFormat="1" applyFill="1" applyBorder="1" applyAlignment="1">
      <alignment/>
    </xf>
    <xf numFmtId="16" fontId="0" fillId="33" borderId="11" xfId="0" applyNumberForma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" fontId="0" fillId="33" borderId="13" xfId="0" applyNumberForma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16" fontId="0" fillId="33" borderId="16" xfId="0" applyNumberFormat="1" applyFill="1" applyBorder="1" applyAlignment="1">
      <alignment/>
    </xf>
    <xf numFmtId="0" fontId="13" fillId="38" borderId="0" xfId="0" applyFont="1" applyFill="1" applyAlignment="1">
      <alignment wrapText="1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/>
    </xf>
    <xf numFmtId="0" fontId="12" fillId="39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wrapText="1"/>
    </xf>
    <xf numFmtId="0" fontId="8" fillId="40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8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14" fillId="42" borderId="10" xfId="0" applyFont="1" applyFill="1" applyBorder="1" applyAlignment="1">
      <alignment horizontal="center" vertical="center"/>
    </xf>
    <xf numFmtId="0" fontId="53" fillId="42" borderId="10" xfId="0" applyFont="1" applyFill="1" applyBorder="1" applyAlignment="1">
      <alignment horizontal="center" vertical="center" wrapText="1"/>
    </xf>
    <xf numFmtId="0" fontId="54" fillId="42" borderId="10" xfId="0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horizontal="center" vertical="center" wrapText="1"/>
    </xf>
    <xf numFmtId="16" fontId="55" fillId="42" borderId="10" xfId="0" applyNumberFormat="1" applyFont="1" applyFill="1" applyBorder="1" applyAlignment="1">
      <alignment horizontal="center" vertical="center" wrapText="1"/>
    </xf>
    <xf numFmtId="0" fontId="56" fillId="42" borderId="10" xfId="0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 horizontal="center"/>
    </xf>
    <xf numFmtId="16" fontId="0" fillId="41" borderId="10" xfId="0" applyNumberFormat="1" applyFill="1" applyBorder="1" applyAlignment="1">
      <alignment/>
    </xf>
    <xf numFmtId="0" fontId="0" fillId="41" borderId="17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wrapText="1"/>
    </xf>
    <xf numFmtId="0" fontId="8" fillId="41" borderId="10" xfId="0" applyFont="1" applyFill="1" applyBorder="1" applyAlignment="1">
      <alignment wrapText="1"/>
    </xf>
    <xf numFmtId="0" fontId="8" fillId="41" borderId="15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8" fillId="44" borderId="1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16" fontId="0" fillId="44" borderId="13" xfId="0" applyNumberFormat="1" applyFill="1" applyBorder="1" applyAlignment="1">
      <alignment/>
    </xf>
    <xf numFmtId="0" fontId="57" fillId="42" borderId="17" xfId="0" applyFont="1" applyFill="1" applyBorder="1" applyAlignment="1">
      <alignment horizontal="left"/>
    </xf>
    <xf numFmtId="0" fontId="57" fillId="42" borderId="13" xfId="0" applyFont="1" applyFill="1" applyBorder="1" applyAlignment="1">
      <alignment horizontal="left"/>
    </xf>
    <xf numFmtId="0" fontId="57" fillId="42" borderId="18" xfId="0" applyFont="1" applyFill="1" applyBorder="1" applyAlignment="1">
      <alignment horizontal="left"/>
    </xf>
    <xf numFmtId="0" fontId="57" fillId="39" borderId="17" xfId="0" applyFont="1" applyFill="1" applyBorder="1" applyAlignment="1">
      <alignment horizontal="left"/>
    </xf>
    <xf numFmtId="0" fontId="57" fillId="39" borderId="13" xfId="0" applyFont="1" applyFill="1" applyBorder="1" applyAlignment="1">
      <alignment horizontal="left"/>
    </xf>
    <xf numFmtId="0" fontId="57" fillId="39" borderId="18" xfId="0" applyFont="1" applyFill="1" applyBorder="1" applyAlignment="1">
      <alignment horizontal="left"/>
    </xf>
    <xf numFmtId="0" fontId="57" fillId="39" borderId="19" xfId="0" applyFont="1" applyFill="1" applyBorder="1" applyAlignment="1">
      <alignment horizontal="left"/>
    </xf>
    <xf numFmtId="0" fontId="57" fillId="39" borderId="20" xfId="0" applyFont="1" applyFill="1" applyBorder="1" applyAlignment="1">
      <alignment horizontal="left"/>
    </xf>
    <xf numFmtId="0" fontId="57" fillId="39" borderId="21" xfId="0" applyFont="1" applyFill="1" applyBorder="1" applyAlignment="1">
      <alignment horizontal="left"/>
    </xf>
    <xf numFmtId="0" fontId="8" fillId="45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97</xdr:row>
      <xdr:rowOff>114300</xdr:rowOff>
    </xdr:from>
    <xdr:to>
      <xdr:col>1</xdr:col>
      <xdr:colOff>180975</xdr:colOff>
      <xdr:row>98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27772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98</xdr:row>
      <xdr:rowOff>0</xdr:rowOff>
    </xdr:from>
    <xdr:to>
      <xdr:col>1</xdr:col>
      <xdr:colOff>390525</xdr:colOff>
      <xdr:row>98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232535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83</xdr:row>
      <xdr:rowOff>9525</xdr:rowOff>
    </xdr:from>
    <xdr:to>
      <xdr:col>2</xdr:col>
      <xdr:colOff>876300</xdr:colOff>
      <xdr:row>90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9886950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8"/>
  <sheetViews>
    <sheetView tabSelected="1" zoomScale="75" zoomScaleNormal="75" zoomScalePageLayoutView="0" workbookViewId="0" topLeftCell="A1">
      <pane ySplit="2" topLeftCell="A38" activePane="bottomLeft" state="frozen"/>
      <selection pane="topLeft" activeCell="A1" sqref="A1"/>
      <selection pane="bottomLeft" activeCell="C94" sqref="C94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6.37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53" width="7.75390625" style="2" hidden="1" customWidth="1"/>
    <col min="54" max="58" width="7.75390625" style="2" customWidth="1"/>
    <col min="59" max="59" width="6.375" style="2" customWidth="1"/>
    <col min="60" max="60" width="12.00390625" style="27" customWidth="1"/>
    <col min="61" max="61" width="10.875" style="27" customWidth="1"/>
    <col min="62" max="62" width="10.75390625" style="27" customWidth="1"/>
    <col min="63" max="63" width="8.25390625" style="2" hidden="1" customWidth="1"/>
    <col min="64" max="72" width="8.625" style="2" hidden="1" customWidth="1"/>
    <col min="73" max="73" width="8.00390625" style="2" hidden="1" customWidth="1"/>
    <col min="74" max="82" width="8.375" style="2" hidden="1" customWidth="1"/>
    <col min="83" max="83" width="9.375" style="2" customWidth="1"/>
    <col min="84" max="84" width="1.37890625" style="2" hidden="1" customWidth="1"/>
    <col min="85" max="85" width="0.12890625" style="2" customWidth="1"/>
    <col min="86" max="86" width="18.75390625" style="2" customWidth="1"/>
    <col min="87" max="87" width="16.00390625" style="2" customWidth="1"/>
    <col min="88" max="98" width="13.75390625" style="2" hidden="1" customWidth="1"/>
    <col min="99" max="99" width="11.25390625" style="2" customWidth="1"/>
    <col min="100" max="100" width="12.375" style="2" customWidth="1"/>
    <col min="101" max="101" width="23.125" style="2" customWidth="1"/>
    <col min="102" max="16384" width="9.125" style="2" customWidth="1"/>
  </cols>
  <sheetData>
    <row r="1" spans="5:98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6" t="s">
        <v>392</v>
      </c>
      <c r="BH1" s="25"/>
      <c r="BI1" s="25"/>
      <c r="BJ1" s="25"/>
      <c r="CH1" s="7"/>
      <c r="CI1" s="8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</row>
    <row r="2" spans="1:101" s="68" customFormat="1" ht="92.25" customHeight="1">
      <c r="A2" s="61"/>
      <c r="B2" s="62" t="s">
        <v>0</v>
      </c>
      <c r="C2" s="63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4" t="s">
        <v>7</v>
      </c>
      <c r="J2" s="64" t="s">
        <v>8</v>
      </c>
      <c r="K2" s="64" t="s">
        <v>9</v>
      </c>
      <c r="L2" s="64" t="s">
        <v>10</v>
      </c>
      <c r="M2" s="64" t="s">
        <v>11</v>
      </c>
      <c r="N2" s="64" t="s">
        <v>12</v>
      </c>
      <c r="O2" s="64" t="s">
        <v>13</v>
      </c>
      <c r="P2" s="64" t="s">
        <v>14</v>
      </c>
      <c r="Q2" s="64" t="s">
        <v>15</v>
      </c>
      <c r="R2" s="64" t="s">
        <v>237</v>
      </c>
      <c r="S2" s="64" t="s">
        <v>245</v>
      </c>
      <c r="T2" s="64" t="s">
        <v>249</v>
      </c>
      <c r="U2" s="64" t="s">
        <v>256</v>
      </c>
      <c r="V2" s="65" t="s">
        <v>264</v>
      </c>
      <c r="W2" s="65" t="s">
        <v>267</v>
      </c>
      <c r="X2" s="65" t="s">
        <v>275</v>
      </c>
      <c r="Y2" s="65" t="s">
        <v>280</v>
      </c>
      <c r="Z2" s="65" t="s">
        <v>283</v>
      </c>
      <c r="AA2" s="65" t="s">
        <v>284</v>
      </c>
      <c r="AB2" s="65" t="s">
        <v>293</v>
      </c>
      <c r="AC2" s="65" t="s">
        <v>294</v>
      </c>
      <c r="AD2" s="65" t="s">
        <v>297</v>
      </c>
      <c r="AE2" s="65" t="s">
        <v>300</v>
      </c>
      <c r="AF2" s="65" t="s">
        <v>304</v>
      </c>
      <c r="AG2" s="65" t="s">
        <v>316</v>
      </c>
      <c r="AH2" s="65" t="s">
        <v>320</v>
      </c>
      <c r="AI2" s="65" t="s">
        <v>325</v>
      </c>
      <c r="AJ2" s="65" t="s">
        <v>326</v>
      </c>
      <c r="AK2" s="65" t="s">
        <v>327</v>
      </c>
      <c r="AL2" s="65" t="s">
        <v>331</v>
      </c>
      <c r="AM2" s="65">
        <v>40504</v>
      </c>
      <c r="AN2" s="65" t="s">
        <v>350</v>
      </c>
      <c r="AO2" s="65" t="s">
        <v>354</v>
      </c>
      <c r="AP2" s="65" t="s">
        <v>355</v>
      </c>
      <c r="AQ2" s="65" t="s">
        <v>356</v>
      </c>
      <c r="AR2" s="65" t="s">
        <v>363</v>
      </c>
      <c r="AS2" s="65" t="s">
        <v>368</v>
      </c>
      <c r="AT2" s="65" t="s">
        <v>373</v>
      </c>
      <c r="AU2" s="65" t="s">
        <v>374</v>
      </c>
      <c r="AV2" s="65" t="s">
        <v>375</v>
      </c>
      <c r="AW2" s="65" t="s">
        <v>383</v>
      </c>
      <c r="AX2" s="65" t="s">
        <v>387</v>
      </c>
      <c r="AY2" s="65" t="s">
        <v>393</v>
      </c>
      <c r="AZ2" s="65" t="s">
        <v>394</v>
      </c>
      <c r="BA2" s="65" t="s">
        <v>403</v>
      </c>
      <c r="BB2" s="65" t="s">
        <v>405</v>
      </c>
      <c r="BC2" s="65" t="s">
        <v>411</v>
      </c>
      <c r="BD2" s="65" t="s">
        <v>415</v>
      </c>
      <c r="BE2" s="65" t="s">
        <v>423</v>
      </c>
      <c r="BF2" s="65" t="s">
        <v>422</v>
      </c>
      <c r="BG2" s="64" t="s">
        <v>16</v>
      </c>
      <c r="BH2" s="66" t="s">
        <v>17</v>
      </c>
      <c r="BI2" s="66" t="s">
        <v>18</v>
      </c>
      <c r="BJ2" s="66" t="s">
        <v>19</v>
      </c>
      <c r="BK2" s="64" t="s">
        <v>20</v>
      </c>
      <c r="BL2" s="64"/>
      <c r="BM2" s="64"/>
      <c r="BN2" s="64"/>
      <c r="BO2" s="64"/>
      <c r="BP2" s="64"/>
      <c r="BQ2" s="64"/>
      <c r="BR2" s="64"/>
      <c r="BS2" s="64"/>
      <c r="BT2" s="64"/>
      <c r="BU2" s="64" t="s">
        <v>21</v>
      </c>
      <c r="BV2" s="64" t="s">
        <v>22</v>
      </c>
      <c r="BW2" s="64" t="s">
        <v>23</v>
      </c>
      <c r="BX2" s="64" t="s">
        <v>24</v>
      </c>
      <c r="BY2" s="64" t="s">
        <v>25</v>
      </c>
      <c r="BZ2" s="64" t="s">
        <v>26</v>
      </c>
      <c r="CA2" s="64" t="s">
        <v>27</v>
      </c>
      <c r="CB2" s="64" t="s">
        <v>28</v>
      </c>
      <c r="CC2" s="64" t="s">
        <v>29</v>
      </c>
      <c r="CD2" s="64" t="s">
        <v>30</v>
      </c>
      <c r="CE2" s="64" t="s">
        <v>31</v>
      </c>
      <c r="CF2" s="64" t="s">
        <v>20</v>
      </c>
      <c r="CG2" s="64" t="s">
        <v>32</v>
      </c>
      <c r="CH2" s="64" t="s">
        <v>33</v>
      </c>
      <c r="CI2" s="64" t="s">
        <v>34</v>
      </c>
      <c r="CJ2" s="67" t="s">
        <v>35</v>
      </c>
      <c r="CK2" s="67" t="s">
        <v>36</v>
      </c>
      <c r="CL2" s="67" t="s">
        <v>37</v>
      </c>
      <c r="CM2" s="67" t="s">
        <v>38</v>
      </c>
      <c r="CN2" s="67" t="s">
        <v>39</v>
      </c>
      <c r="CO2" s="67" t="s">
        <v>40</v>
      </c>
      <c r="CP2" s="67" t="s">
        <v>41</v>
      </c>
      <c r="CQ2" s="67" t="s">
        <v>42</v>
      </c>
      <c r="CR2" s="67" t="s">
        <v>43</v>
      </c>
      <c r="CS2" s="67" t="s">
        <v>44</v>
      </c>
      <c r="CT2" s="67" t="s">
        <v>45</v>
      </c>
      <c r="CU2" s="67" t="s">
        <v>46</v>
      </c>
      <c r="CV2" s="67" t="s">
        <v>47</v>
      </c>
      <c r="CW2" s="67" t="s">
        <v>48</v>
      </c>
    </row>
    <row r="3" spans="1:101" ht="18.75">
      <c r="A3" s="83" t="s">
        <v>357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5"/>
    </row>
    <row r="4" spans="1:101" ht="12.75">
      <c r="A4" s="60">
        <v>1</v>
      </c>
      <c r="B4" s="59" t="s">
        <v>54</v>
      </c>
      <c r="C4" s="55">
        <v>36</v>
      </c>
      <c r="D4" s="55">
        <v>155</v>
      </c>
      <c r="E4" s="55">
        <v>94</v>
      </c>
      <c r="F4" s="35">
        <v>93</v>
      </c>
      <c r="G4" s="35">
        <v>93</v>
      </c>
      <c r="H4" s="35">
        <v>93</v>
      </c>
      <c r="I4" s="35">
        <v>93</v>
      </c>
      <c r="J4" s="35">
        <v>93</v>
      </c>
      <c r="K4" s="35">
        <v>93</v>
      </c>
      <c r="L4" s="35">
        <v>93</v>
      </c>
      <c r="M4" s="35">
        <v>92</v>
      </c>
      <c r="N4" s="35">
        <v>91.5</v>
      </c>
      <c r="O4" s="35">
        <v>91.5</v>
      </c>
      <c r="P4" s="35">
        <v>91</v>
      </c>
      <c r="Q4" s="35">
        <v>91.5</v>
      </c>
      <c r="R4" s="35">
        <v>91.3</v>
      </c>
      <c r="S4" s="35">
        <v>91</v>
      </c>
      <c r="T4" s="35">
        <v>91</v>
      </c>
      <c r="U4" s="35">
        <v>90.5</v>
      </c>
      <c r="V4" s="35">
        <v>90.2</v>
      </c>
      <c r="W4" s="35">
        <v>90</v>
      </c>
      <c r="X4" s="35">
        <v>90</v>
      </c>
      <c r="Y4" s="35">
        <v>90</v>
      </c>
      <c r="Z4" s="35">
        <v>90</v>
      </c>
      <c r="AA4" s="35">
        <v>90</v>
      </c>
      <c r="AB4" s="35">
        <v>90</v>
      </c>
      <c r="AC4" s="35">
        <v>88</v>
      </c>
      <c r="AD4" s="35">
        <v>88</v>
      </c>
      <c r="AE4" s="35">
        <v>88</v>
      </c>
      <c r="AF4" s="35">
        <v>90</v>
      </c>
      <c r="AG4" s="35">
        <v>89.5</v>
      </c>
      <c r="AH4" s="35">
        <v>90</v>
      </c>
      <c r="AI4" s="35"/>
      <c r="AJ4" s="35"/>
      <c r="AK4" s="35"/>
      <c r="AL4" s="35">
        <v>90</v>
      </c>
      <c r="AM4" s="35"/>
      <c r="AN4" s="35"/>
      <c r="AO4" s="55">
        <v>90</v>
      </c>
      <c r="AP4" s="55">
        <v>90</v>
      </c>
      <c r="AQ4" s="55">
        <v>90</v>
      </c>
      <c r="AR4" s="74">
        <v>95</v>
      </c>
      <c r="AS4" s="74">
        <v>93</v>
      </c>
      <c r="AT4" s="74">
        <v>92.5</v>
      </c>
      <c r="AU4" s="74">
        <v>92</v>
      </c>
      <c r="AV4" s="55">
        <v>92</v>
      </c>
      <c r="AW4" s="74">
        <v>92</v>
      </c>
      <c r="AX4" s="74">
        <v>91.5</v>
      </c>
      <c r="AY4" s="74">
        <v>91</v>
      </c>
      <c r="AZ4" s="55">
        <v>91</v>
      </c>
      <c r="BA4" s="55">
        <v>91</v>
      </c>
      <c r="BB4" s="55">
        <v>91</v>
      </c>
      <c r="BC4" s="55">
        <v>91</v>
      </c>
      <c r="BD4" s="55"/>
      <c r="BE4" s="55"/>
      <c r="BF4" s="55"/>
      <c r="BG4" s="55">
        <v>45</v>
      </c>
      <c r="BH4" s="69">
        <f aca="true" t="shared" si="0" ref="BH4:BH11">E4-BG4</f>
        <v>49</v>
      </c>
      <c r="BI4" s="54">
        <f aca="true" t="shared" si="1" ref="BI4:BI10">E4-BC4</f>
        <v>3</v>
      </c>
      <c r="BJ4" s="69">
        <f>BH4-BI4</f>
        <v>46</v>
      </c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1">
        <f>BI4/BH4</f>
        <v>0.061224489795918366</v>
      </c>
      <c r="CF4" s="57"/>
      <c r="CG4" s="56"/>
      <c r="CH4" s="57" t="s">
        <v>276</v>
      </c>
      <c r="CI4" s="57" t="s">
        <v>386</v>
      </c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8"/>
      <c r="CV4" s="58" t="s">
        <v>55</v>
      </c>
      <c r="CW4" s="72">
        <v>40310</v>
      </c>
    </row>
    <row r="5" spans="1:101" ht="12.75">
      <c r="A5" s="60">
        <v>2</v>
      </c>
      <c r="B5" s="59" t="s">
        <v>56</v>
      </c>
      <c r="C5" s="55">
        <v>45</v>
      </c>
      <c r="D5" s="55">
        <v>171</v>
      </c>
      <c r="E5" s="55">
        <v>96.9</v>
      </c>
      <c r="F5" s="35"/>
      <c r="G5" s="35"/>
      <c r="H5" s="35"/>
      <c r="I5" s="35"/>
      <c r="J5" s="35"/>
      <c r="K5" s="35"/>
      <c r="L5" s="35"/>
      <c r="M5" s="35"/>
      <c r="N5" s="35">
        <v>96.9</v>
      </c>
      <c r="O5" s="35">
        <v>95.9</v>
      </c>
      <c r="P5" s="35">
        <v>95</v>
      </c>
      <c r="Q5" s="35">
        <v>94.5</v>
      </c>
      <c r="R5" s="35"/>
      <c r="S5" s="35">
        <v>93.9</v>
      </c>
      <c r="T5" s="35">
        <v>93.9</v>
      </c>
      <c r="U5" s="35">
        <v>93</v>
      </c>
      <c r="V5" s="35">
        <v>93</v>
      </c>
      <c r="W5" s="35">
        <v>93</v>
      </c>
      <c r="X5" s="35">
        <v>93</v>
      </c>
      <c r="Y5" s="35">
        <v>93</v>
      </c>
      <c r="Z5" s="35">
        <v>93</v>
      </c>
      <c r="AA5" s="35">
        <v>93</v>
      </c>
      <c r="AB5" s="35">
        <v>93</v>
      </c>
      <c r="AC5" s="35">
        <v>93</v>
      </c>
      <c r="AD5" s="35">
        <v>93</v>
      </c>
      <c r="AE5" s="35">
        <v>93</v>
      </c>
      <c r="AF5" s="35">
        <v>93</v>
      </c>
      <c r="AG5" s="35"/>
      <c r="AH5" s="35"/>
      <c r="AI5" s="35"/>
      <c r="AJ5" s="35"/>
      <c r="AK5" s="35"/>
      <c r="AL5" s="35"/>
      <c r="AM5" s="35"/>
      <c r="AN5" s="35"/>
      <c r="AO5" s="55">
        <v>93</v>
      </c>
      <c r="AP5" s="55">
        <v>93</v>
      </c>
      <c r="AQ5" s="55">
        <v>93</v>
      </c>
      <c r="AR5" s="55">
        <v>93</v>
      </c>
      <c r="AS5" s="55">
        <v>93</v>
      </c>
      <c r="AT5" s="55">
        <v>93</v>
      </c>
      <c r="AU5" s="55">
        <v>93</v>
      </c>
      <c r="AV5" s="55">
        <v>93</v>
      </c>
      <c r="AW5" s="55">
        <v>93</v>
      </c>
      <c r="AX5" s="55">
        <v>93</v>
      </c>
      <c r="AY5" s="55">
        <v>93</v>
      </c>
      <c r="AZ5" s="55">
        <v>93</v>
      </c>
      <c r="BA5" s="55">
        <v>93</v>
      </c>
      <c r="BB5" s="55">
        <v>93</v>
      </c>
      <c r="BC5" s="55">
        <v>93</v>
      </c>
      <c r="BD5" s="55"/>
      <c r="BE5" s="55"/>
      <c r="BF5" s="55"/>
      <c r="BG5" s="55">
        <v>60</v>
      </c>
      <c r="BH5" s="69">
        <f t="shared" si="0"/>
        <v>36.900000000000006</v>
      </c>
      <c r="BI5" s="54">
        <f t="shared" si="1"/>
        <v>3.9000000000000057</v>
      </c>
      <c r="BJ5" s="69">
        <f aca="true" t="shared" si="2" ref="BJ5:BJ10">BH5-BI5</f>
        <v>33</v>
      </c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1">
        <f aca="true" t="shared" si="3" ref="CE5:CE10">BI5/BH5</f>
        <v>0.10569105691056924</v>
      </c>
      <c r="CF5" s="57"/>
      <c r="CG5" s="56"/>
      <c r="CH5" s="57" t="s">
        <v>57</v>
      </c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8" t="s">
        <v>58</v>
      </c>
      <c r="CV5" s="58" t="s">
        <v>59</v>
      </c>
      <c r="CW5" s="72">
        <v>40322</v>
      </c>
    </row>
    <row r="6" spans="1:101" ht="12.75" customHeight="1" hidden="1">
      <c r="A6" s="60">
        <v>3</v>
      </c>
      <c r="B6" s="59" t="s">
        <v>60</v>
      </c>
      <c r="C6" s="55">
        <v>33</v>
      </c>
      <c r="D6" s="55">
        <v>154</v>
      </c>
      <c r="E6" s="55">
        <v>73</v>
      </c>
      <c r="F6" s="35"/>
      <c r="G6" s="35"/>
      <c r="H6" s="35"/>
      <c r="I6" s="35"/>
      <c r="J6" s="35"/>
      <c r="K6" s="35"/>
      <c r="L6" s="35"/>
      <c r="M6" s="35"/>
      <c r="N6" s="35">
        <v>73</v>
      </c>
      <c r="O6" s="35">
        <v>73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55"/>
      <c r="AP6" s="55"/>
      <c r="AQ6" s="55"/>
      <c r="AR6" s="55"/>
      <c r="AS6" s="55"/>
      <c r="AT6" s="55"/>
      <c r="AU6" s="55"/>
      <c r="AV6" s="55"/>
      <c r="AW6" s="55">
        <v>0</v>
      </c>
      <c r="AX6" s="55">
        <v>0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/>
      <c r="BE6" s="55"/>
      <c r="BF6" s="55"/>
      <c r="BG6" s="55">
        <v>47</v>
      </c>
      <c r="BH6" s="69">
        <f t="shared" si="0"/>
        <v>26</v>
      </c>
      <c r="BI6" s="54">
        <f t="shared" si="1"/>
        <v>73</v>
      </c>
      <c r="BJ6" s="69">
        <f t="shared" si="2"/>
        <v>-47</v>
      </c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1">
        <f t="shared" si="3"/>
        <v>2.8076923076923075</v>
      </c>
      <c r="CF6" s="57"/>
      <c r="CG6" s="56"/>
      <c r="CH6" s="57" t="s">
        <v>61</v>
      </c>
      <c r="CI6" s="57" t="s">
        <v>61</v>
      </c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 t="s">
        <v>62</v>
      </c>
      <c r="CU6" s="58"/>
      <c r="CV6" s="58" t="s">
        <v>63</v>
      </c>
      <c r="CW6" s="72">
        <v>40322</v>
      </c>
    </row>
    <row r="7" spans="1:101" ht="14.25" customHeight="1">
      <c r="A7" s="60">
        <v>3</v>
      </c>
      <c r="B7" s="59" t="s">
        <v>419</v>
      </c>
      <c r="C7" s="55">
        <v>25</v>
      </c>
      <c r="D7" s="55">
        <v>172</v>
      </c>
      <c r="E7" s="55">
        <v>106.7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>
        <v>106.7</v>
      </c>
      <c r="BE7" s="55">
        <v>105</v>
      </c>
      <c r="BF7" s="74">
        <v>103.5</v>
      </c>
      <c r="BG7" s="55">
        <v>75</v>
      </c>
      <c r="BH7" s="69">
        <f>E7-BG7</f>
        <v>31.700000000000003</v>
      </c>
      <c r="BI7" s="54">
        <f>E7-BF7</f>
        <v>3.200000000000003</v>
      </c>
      <c r="BJ7" s="69">
        <f>BH7-BI7</f>
        <v>28.5</v>
      </c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1">
        <f t="shared" si="3"/>
        <v>0.10094637223974771</v>
      </c>
      <c r="CF7" s="57"/>
      <c r="CG7" s="56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8"/>
      <c r="CV7" s="58" t="s">
        <v>420</v>
      </c>
      <c r="CW7" s="72">
        <v>40653</v>
      </c>
    </row>
    <row r="8" spans="1:101" ht="12.75" hidden="1">
      <c r="A8" s="60">
        <v>5</v>
      </c>
      <c r="B8" s="59" t="s">
        <v>64</v>
      </c>
      <c r="C8" s="55">
        <v>29</v>
      </c>
      <c r="D8" s="55">
        <v>160</v>
      </c>
      <c r="E8" s="55">
        <v>85</v>
      </c>
      <c r="F8" s="35"/>
      <c r="G8" s="35"/>
      <c r="H8" s="35"/>
      <c r="I8" s="35"/>
      <c r="J8" s="35"/>
      <c r="K8" s="35"/>
      <c r="L8" s="35"/>
      <c r="M8" s="35"/>
      <c r="N8" s="35"/>
      <c r="O8" s="35">
        <v>85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55"/>
      <c r="AP8" s="55"/>
      <c r="AQ8" s="55"/>
      <c r="AR8" s="55"/>
      <c r="AS8" s="55"/>
      <c r="AT8" s="55"/>
      <c r="AU8" s="55"/>
      <c r="AV8" s="55"/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/>
      <c r="BE8" s="55"/>
      <c r="BF8" s="74"/>
      <c r="BG8" s="55"/>
      <c r="BH8" s="69">
        <f t="shared" si="0"/>
        <v>85</v>
      </c>
      <c r="BI8" s="54">
        <f t="shared" si="1"/>
        <v>85</v>
      </c>
      <c r="BJ8" s="69">
        <f t="shared" si="2"/>
        <v>0</v>
      </c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1">
        <f t="shared" si="3"/>
        <v>1</v>
      </c>
      <c r="CF8" s="57"/>
      <c r="CG8" s="56"/>
      <c r="CH8" s="57" t="s">
        <v>65</v>
      </c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8"/>
      <c r="CV8" s="58"/>
      <c r="CW8" s="72"/>
    </row>
    <row r="9" spans="1:101" ht="12.75" hidden="1">
      <c r="A9" s="60">
        <v>6</v>
      </c>
      <c r="B9" s="59" t="s">
        <v>96</v>
      </c>
      <c r="C9" s="55">
        <v>34</v>
      </c>
      <c r="D9" s="55">
        <v>160</v>
      </c>
      <c r="E9" s="55">
        <v>72</v>
      </c>
      <c r="F9" s="35">
        <v>72</v>
      </c>
      <c r="G9" s="35">
        <v>72</v>
      </c>
      <c r="H9" s="35">
        <v>72</v>
      </c>
      <c r="I9" s="35">
        <v>72</v>
      </c>
      <c r="J9" s="35">
        <v>72</v>
      </c>
      <c r="K9" s="35">
        <v>72</v>
      </c>
      <c r="L9" s="35">
        <v>72</v>
      </c>
      <c r="M9" s="35">
        <v>72</v>
      </c>
      <c r="N9" s="35">
        <v>72</v>
      </c>
      <c r="O9" s="35">
        <v>72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55"/>
      <c r="AP9" s="55"/>
      <c r="AQ9" s="55"/>
      <c r="AR9" s="55"/>
      <c r="AS9" s="55"/>
      <c r="AT9" s="55"/>
      <c r="AU9" s="55"/>
      <c r="AV9" s="55"/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/>
      <c r="BE9" s="55"/>
      <c r="BF9" s="74"/>
      <c r="BG9" s="55">
        <v>60</v>
      </c>
      <c r="BH9" s="69">
        <f t="shared" si="0"/>
        <v>12</v>
      </c>
      <c r="BI9" s="54">
        <f t="shared" si="1"/>
        <v>72</v>
      </c>
      <c r="BJ9" s="69">
        <f t="shared" si="2"/>
        <v>-60</v>
      </c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1">
        <f t="shared" si="3"/>
        <v>6</v>
      </c>
      <c r="CF9" s="57"/>
      <c r="CG9" s="56"/>
      <c r="CH9" s="57" t="s">
        <v>97</v>
      </c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8" t="s">
        <v>98</v>
      </c>
      <c r="CV9" s="58" t="s">
        <v>99</v>
      </c>
      <c r="CW9" s="72" t="s">
        <v>53</v>
      </c>
    </row>
    <row r="10" spans="1:101" ht="12.75" hidden="1">
      <c r="A10" s="60">
        <v>7</v>
      </c>
      <c r="B10" s="59" t="s">
        <v>125</v>
      </c>
      <c r="C10" s="55">
        <v>41</v>
      </c>
      <c r="D10" s="55">
        <v>160</v>
      </c>
      <c r="E10" s="55">
        <v>69.5</v>
      </c>
      <c r="F10" s="35">
        <v>70.5</v>
      </c>
      <c r="G10" s="35">
        <v>70.5</v>
      </c>
      <c r="H10" s="35">
        <v>70.5</v>
      </c>
      <c r="I10" s="35">
        <v>70.5</v>
      </c>
      <c r="J10" s="35">
        <v>70.5</v>
      </c>
      <c r="K10" s="35">
        <v>70.5</v>
      </c>
      <c r="L10" s="35">
        <v>70.5</v>
      </c>
      <c r="M10" s="35">
        <v>70.5</v>
      </c>
      <c r="N10" s="35">
        <v>70.5</v>
      </c>
      <c r="O10" s="35">
        <v>70.5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55"/>
      <c r="AP10" s="55"/>
      <c r="AQ10" s="55"/>
      <c r="AR10" s="55"/>
      <c r="AS10" s="55"/>
      <c r="AT10" s="55"/>
      <c r="AU10" s="55"/>
      <c r="AV10" s="55"/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/>
      <c r="BE10" s="55"/>
      <c r="BF10" s="74"/>
      <c r="BG10" s="55">
        <v>60</v>
      </c>
      <c r="BH10" s="69">
        <f t="shared" si="0"/>
        <v>9.5</v>
      </c>
      <c r="BI10" s="54">
        <f t="shared" si="1"/>
        <v>69.5</v>
      </c>
      <c r="BJ10" s="69">
        <f t="shared" si="2"/>
        <v>-60</v>
      </c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1">
        <f t="shared" si="3"/>
        <v>7.315789473684211</v>
      </c>
      <c r="CF10" s="57">
        <f>E10</f>
        <v>69.5</v>
      </c>
      <c r="CG10" s="56"/>
      <c r="CH10" s="57" t="s">
        <v>126</v>
      </c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8" t="s">
        <v>123</v>
      </c>
      <c r="CV10" s="58" t="s">
        <v>127</v>
      </c>
      <c r="CW10" s="72" t="s">
        <v>53</v>
      </c>
    </row>
    <row r="11" spans="1:101" ht="14.25" customHeight="1">
      <c r="A11" s="60">
        <v>4</v>
      </c>
      <c r="B11" s="59" t="s">
        <v>398</v>
      </c>
      <c r="C11" s="55">
        <v>27</v>
      </c>
      <c r="D11" s="55">
        <v>178</v>
      </c>
      <c r="E11" s="55">
        <v>117.7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55"/>
      <c r="AP11" s="55"/>
      <c r="AQ11" s="55"/>
      <c r="AR11" s="55"/>
      <c r="AS11" s="55"/>
      <c r="AT11" s="55"/>
      <c r="AU11" s="55"/>
      <c r="AV11" s="55"/>
      <c r="AW11" s="55"/>
      <c r="AX11" s="74"/>
      <c r="AY11" s="55">
        <v>117.7</v>
      </c>
      <c r="AZ11" s="74">
        <v>117.7</v>
      </c>
      <c r="BA11" s="74">
        <v>117.2</v>
      </c>
      <c r="BB11" s="74">
        <v>117</v>
      </c>
      <c r="BC11" s="74">
        <v>116.2</v>
      </c>
      <c r="BD11" s="74">
        <v>114.4</v>
      </c>
      <c r="BE11" s="78"/>
      <c r="BF11" s="74">
        <v>113.6</v>
      </c>
      <c r="BG11" s="55">
        <v>85</v>
      </c>
      <c r="BH11" s="69">
        <f t="shared" si="0"/>
        <v>32.7</v>
      </c>
      <c r="BI11" s="54">
        <f>E11-BF11</f>
        <v>4.1000000000000085</v>
      </c>
      <c r="BJ11" s="69">
        <f aca="true" t="shared" si="4" ref="BJ11:BJ17">BH11-BI11</f>
        <v>28.599999999999994</v>
      </c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1">
        <f aca="true" t="shared" si="5" ref="CE11:CE17">BI11/BH11</f>
        <v>0.12538226299694213</v>
      </c>
      <c r="CF11" s="57"/>
      <c r="CG11" s="56"/>
      <c r="CH11" s="75" t="s">
        <v>399</v>
      </c>
      <c r="CI11" s="75" t="s">
        <v>413</v>
      </c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8" t="s">
        <v>400</v>
      </c>
      <c r="CV11" s="58" t="s">
        <v>401</v>
      </c>
      <c r="CW11" s="72"/>
    </row>
    <row r="12" spans="1:101" ht="14.25" customHeight="1">
      <c r="A12" s="60">
        <v>5</v>
      </c>
      <c r="B12" s="59" t="s">
        <v>215</v>
      </c>
      <c r="C12" s="55">
        <v>27</v>
      </c>
      <c r="D12" s="55">
        <v>172</v>
      </c>
      <c r="E12" s="55">
        <v>95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>
        <v>94</v>
      </c>
      <c r="U12" s="35">
        <v>93</v>
      </c>
      <c r="V12" s="35">
        <v>93</v>
      </c>
      <c r="W12" s="35">
        <v>93</v>
      </c>
      <c r="X12" s="35">
        <v>93</v>
      </c>
      <c r="Y12" s="35">
        <v>93</v>
      </c>
      <c r="Z12" s="35">
        <v>93</v>
      </c>
      <c r="AA12" s="35">
        <f>U12+1</f>
        <v>94</v>
      </c>
      <c r="AB12" s="35">
        <v>94</v>
      </c>
      <c r="AC12" s="35">
        <v>95</v>
      </c>
      <c r="AD12" s="35">
        <f>95+1</f>
        <v>96</v>
      </c>
      <c r="AE12" s="35">
        <f>96+1</f>
        <v>97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55">
        <v>97</v>
      </c>
      <c r="AP12" s="55">
        <v>97</v>
      </c>
      <c r="AQ12" s="55">
        <v>97</v>
      </c>
      <c r="AR12" s="55">
        <v>97</v>
      </c>
      <c r="AS12" s="55">
        <v>97</v>
      </c>
      <c r="AT12" s="55">
        <v>97</v>
      </c>
      <c r="AU12" s="55">
        <v>97</v>
      </c>
      <c r="AV12" s="55">
        <v>97</v>
      </c>
      <c r="AW12" s="55">
        <v>97</v>
      </c>
      <c r="AX12" s="55">
        <v>97</v>
      </c>
      <c r="AY12" s="55">
        <v>97</v>
      </c>
      <c r="AZ12" s="55">
        <v>97</v>
      </c>
      <c r="BA12" s="55">
        <v>97</v>
      </c>
      <c r="BB12" s="55">
        <v>97</v>
      </c>
      <c r="BC12" s="55">
        <v>97</v>
      </c>
      <c r="BD12" s="55"/>
      <c r="BE12" s="55"/>
      <c r="BF12" s="55"/>
      <c r="BG12" s="55">
        <v>70</v>
      </c>
      <c r="BH12" s="69">
        <f aca="true" t="shared" si="6" ref="BH12:BH17">E12-BG12</f>
        <v>25</v>
      </c>
      <c r="BI12" s="54">
        <f>E12-BC12</f>
        <v>-2</v>
      </c>
      <c r="BJ12" s="69">
        <f t="shared" si="4"/>
        <v>27</v>
      </c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1">
        <f t="shared" si="5"/>
        <v>-0.08</v>
      </c>
      <c r="CF12" s="57">
        <f>E12</f>
        <v>95</v>
      </c>
      <c r="CG12" s="56"/>
      <c r="CH12" s="57" t="s">
        <v>216</v>
      </c>
      <c r="CI12" s="57" t="s">
        <v>216</v>
      </c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8"/>
      <c r="CV12" s="58" t="s">
        <v>217</v>
      </c>
      <c r="CW12" s="72">
        <v>40309</v>
      </c>
    </row>
    <row r="13" spans="1:101" ht="14.25" customHeight="1">
      <c r="A13" s="60">
        <v>6</v>
      </c>
      <c r="B13" s="59" t="s">
        <v>286</v>
      </c>
      <c r="C13" s="55">
        <v>27</v>
      </c>
      <c r="D13" s="55">
        <v>165</v>
      </c>
      <c r="E13" s="55">
        <v>82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>
        <v>81.2</v>
      </c>
      <c r="AB13" s="35">
        <v>81</v>
      </c>
      <c r="AC13" s="35">
        <v>80</v>
      </c>
      <c r="AD13" s="35">
        <v>80</v>
      </c>
      <c r="AE13" s="35">
        <v>79</v>
      </c>
      <c r="AF13" s="35">
        <v>79</v>
      </c>
      <c r="AG13" s="35">
        <v>79</v>
      </c>
      <c r="AH13" s="35"/>
      <c r="AI13" s="35">
        <v>79</v>
      </c>
      <c r="AJ13" s="35"/>
      <c r="AK13" s="35"/>
      <c r="AL13" s="35">
        <v>79</v>
      </c>
      <c r="AM13" s="35">
        <v>79</v>
      </c>
      <c r="AN13" s="35">
        <v>79</v>
      </c>
      <c r="AO13" s="55">
        <v>78</v>
      </c>
      <c r="AP13" s="55">
        <v>77</v>
      </c>
      <c r="AQ13" s="55">
        <v>77</v>
      </c>
      <c r="AR13" s="74">
        <v>77</v>
      </c>
      <c r="AS13" s="55">
        <v>77</v>
      </c>
      <c r="AT13" s="55">
        <v>77</v>
      </c>
      <c r="AU13" s="74">
        <v>77</v>
      </c>
      <c r="AV13" s="74">
        <v>77</v>
      </c>
      <c r="AW13" s="74">
        <v>75.5</v>
      </c>
      <c r="AX13" s="55">
        <v>75.5</v>
      </c>
      <c r="AY13" s="55">
        <v>75.5</v>
      </c>
      <c r="AZ13" s="74">
        <v>75.5</v>
      </c>
      <c r="BA13" s="55">
        <v>75.5</v>
      </c>
      <c r="BB13" s="74">
        <v>78</v>
      </c>
      <c r="BC13" s="55">
        <v>78</v>
      </c>
      <c r="BD13" s="55">
        <v>75</v>
      </c>
      <c r="BE13" s="55">
        <v>75</v>
      </c>
      <c r="BF13" s="92">
        <v>76</v>
      </c>
      <c r="BG13" s="55">
        <v>60</v>
      </c>
      <c r="BH13" s="69">
        <f t="shared" si="6"/>
        <v>22</v>
      </c>
      <c r="BI13" s="54">
        <f>E13-BF13</f>
        <v>6</v>
      </c>
      <c r="BJ13" s="69">
        <f t="shared" si="4"/>
        <v>16</v>
      </c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1">
        <f t="shared" si="5"/>
        <v>0.2727272727272727</v>
      </c>
      <c r="CF13" s="57"/>
      <c r="CG13" s="56"/>
      <c r="CH13" s="57" t="s">
        <v>295</v>
      </c>
      <c r="CI13" s="57" t="s">
        <v>353</v>
      </c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8" t="s">
        <v>86</v>
      </c>
      <c r="CV13" s="58" t="s">
        <v>296</v>
      </c>
      <c r="CW13" s="72"/>
    </row>
    <row r="14" spans="1:101" ht="12.75">
      <c r="A14" s="60">
        <v>7</v>
      </c>
      <c r="B14" s="59" t="s">
        <v>49</v>
      </c>
      <c r="C14" s="55">
        <v>22</v>
      </c>
      <c r="D14" s="55">
        <v>170</v>
      </c>
      <c r="E14" s="55">
        <v>99.4</v>
      </c>
      <c r="F14" s="35">
        <v>95</v>
      </c>
      <c r="G14" s="35">
        <v>94.8</v>
      </c>
      <c r="H14" s="35">
        <v>94</v>
      </c>
      <c r="I14" s="35">
        <v>95</v>
      </c>
      <c r="J14" s="35">
        <v>93.4</v>
      </c>
      <c r="K14" s="35">
        <v>92.5</v>
      </c>
      <c r="L14" s="35">
        <v>91.8</v>
      </c>
      <c r="M14" s="35">
        <v>92</v>
      </c>
      <c r="N14" s="35">
        <v>92</v>
      </c>
      <c r="O14" s="35">
        <v>91</v>
      </c>
      <c r="P14" s="35">
        <v>91</v>
      </c>
      <c r="Q14" s="35">
        <v>90.3</v>
      </c>
      <c r="R14" s="35">
        <v>90.4</v>
      </c>
      <c r="S14" s="35">
        <v>89.7</v>
      </c>
      <c r="T14" s="35">
        <v>87.7</v>
      </c>
      <c r="U14" s="35">
        <v>85.5</v>
      </c>
      <c r="V14" s="35">
        <v>85.5</v>
      </c>
      <c r="W14" s="35">
        <v>85.5</v>
      </c>
      <c r="X14" s="35">
        <v>85.5</v>
      </c>
      <c r="Y14" s="35">
        <v>85.5</v>
      </c>
      <c r="Z14" s="35">
        <v>85.5</v>
      </c>
      <c r="AA14" s="35">
        <v>85</v>
      </c>
      <c r="AB14" s="35">
        <v>85</v>
      </c>
      <c r="AC14" s="35">
        <v>85</v>
      </c>
      <c r="AD14" s="35">
        <v>84.5</v>
      </c>
      <c r="AE14" s="35">
        <v>87.8</v>
      </c>
      <c r="AF14" s="35">
        <v>84</v>
      </c>
      <c r="AG14" s="35">
        <v>84</v>
      </c>
      <c r="AH14" s="35">
        <v>83.7</v>
      </c>
      <c r="AI14" s="35">
        <v>84</v>
      </c>
      <c r="AJ14" s="35">
        <v>83.8</v>
      </c>
      <c r="AK14" s="35">
        <v>83.6</v>
      </c>
      <c r="AL14" s="35">
        <v>83.5</v>
      </c>
      <c r="AM14" s="35"/>
      <c r="AN14" s="35"/>
      <c r="AO14" s="55">
        <v>83.5</v>
      </c>
      <c r="AP14" s="55">
        <v>83.5</v>
      </c>
      <c r="AQ14" s="55">
        <v>83.5</v>
      </c>
      <c r="AR14" s="55">
        <v>83.5</v>
      </c>
      <c r="AS14" s="55">
        <v>83.5</v>
      </c>
      <c r="AT14" s="55">
        <v>83.5</v>
      </c>
      <c r="AU14" s="55">
        <v>83.5</v>
      </c>
      <c r="AV14" s="55">
        <v>83.5</v>
      </c>
      <c r="AW14" s="55">
        <v>83.5</v>
      </c>
      <c r="AX14" s="55">
        <v>83.5</v>
      </c>
      <c r="AY14" s="55">
        <v>83.5</v>
      </c>
      <c r="AZ14" s="55">
        <v>83.5</v>
      </c>
      <c r="BA14" s="55">
        <v>83.5</v>
      </c>
      <c r="BB14" s="55">
        <v>83.5</v>
      </c>
      <c r="BC14" s="55">
        <v>83.5</v>
      </c>
      <c r="BD14" s="55"/>
      <c r="BE14" s="55"/>
      <c r="BF14" s="55"/>
      <c r="BG14" s="55">
        <v>70</v>
      </c>
      <c r="BH14" s="69">
        <f t="shared" si="6"/>
        <v>29.400000000000006</v>
      </c>
      <c r="BI14" s="54">
        <f>E14-BC14</f>
        <v>15.900000000000006</v>
      </c>
      <c r="BJ14" s="69">
        <f t="shared" si="4"/>
        <v>13.5</v>
      </c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1">
        <f t="shared" si="5"/>
        <v>0.5408163265306123</v>
      </c>
      <c r="CF14" s="57">
        <f>E14</f>
        <v>99.4</v>
      </c>
      <c r="CG14" s="56">
        <f>AK14-AJ14</f>
        <v>-0.20000000000000284</v>
      </c>
      <c r="CH14" s="57" t="s">
        <v>50</v>
      </c>
      <c r="CI14" s="57" t="s">
        <v>278</v>
      </c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8" t="s">
        <v>51</v>
      </c>
      <c r="CV14" s="58" t="s">
        <v>52</v>
      </c>
      <c r="CW14" s="72" t="s">
        <v>53</v>
      </c>
    </row>
    <row r="15" spans="1:101" ht="12.75">
      <c r="A15" s="60">
        <v>8</v>
      </c>
      <c r="B15" s="59" t="s">
        <v>93</v>
      </c>
      <c r="C15" s="55">
        <v>28</v>
      </c>
      <c r="D15" s="55">
        <v>153</v>
      </c>
      <c r="E15" s="55">
        <v>67.5</v>
      </c>
      <c r="F15" s="35">
        <v>67.5</v>
      </c>
      <c r="G15" s="35">
        <v>67.5</v>
      </c>
      <c r="H15" s="35">
        <v>67.5</v>
      </c>
      <c r="I15" s="35">
        <v>67.5</v>
      </c>
      <c r="J15" s="35">
        <v>67.5</v>
      </c>
      <c r="K15" s="35">
        <v>67.5</v>
      </c>
      <c r="L15" s="35">
        <v>67.5</v>
      </c>
      <c r="M15" s="35">
        <v>67.5</v>
      </c>
      <c r="N15" s="35">
        <v>67</v>
      </c>
      <c r="O15" s="35">
        <v>65</v>
      </c>
      <c r="P15" s="35">
        <v>65</v>
      </c>
      <c r="Q15" s="35">
        <v>66</v>
      </c>
      <c r="R15" s="35">
        <v>65</v>
      </c>
      <c r="S15" s="35">
        <v>65</v>
      </c>
      <c r="T15" s="35">
        <v>65</v>
      </c>
      <c r="U15" s="35">
        <v>64</v>
      </c>
      <c r="V15" s="35">
        <v>64</v>
      </c>
      <c r="W15" s="35">
        <v>64</v>
      </c>
      <c r="X15" s="35"/>
      <c r="Y15" s="35"/>
      <c r="Z15" s="35">
        <v>67</v>
      </c>
      <c r="AA15" s="35">
        <f>Z15+1</f>
        <v>68</v>
      </c>
      <c r="AB15" s="35">
        <v>69</v>
      </c>
      <c r="AC15" s="35">
        <v>69</v>
      </c>
      <c r="AD15" s="35">
        <v>69</v>
      </c>
      <c r="AE15" s="35">
        <f>AD15+1</f>
        <v>70</v>
      </c>
      <c r="AF15" s="35">
        <v>70</v>
      </c>
      <c r="AG15" s="35"/>
      <c r="AH15" s="35"/>
      <c r="AI15" s="35"/>
      <c r="AJ15" s="35"/>
      <c r="AK15" s="35"/>
      <c r="AL15" s="35">
        <v>70</v>
      </c>
      <c r="AM15" s="35">
        <v>70</v>
      </c>
      <c r="AN15" s="35">
        <v>68</v>
      </c>
      <c r="AO15" s="55">
        <v>68</v>
      </c>
      <c r="AP15" s="55">
        <v>68</v>
      </c>
      <c r="AQ15" s="55">
        <v>68</v>
      </c>
      <c r="AR15" s="55">
        <v>68</v>
      </c>
      <c r="AS15" s="55">
        <v>68</v>
      </c>
      <c r="AT15" s="55">
        <v>68</v>
      </c>
      <c r="AU15" s="55">
        <v>68</v>
      </c>
      <c r="AV15" s="55">
        <v>68</v>
      </c>
      <c r="AW15" s="55">
        <v>68</v>
      </c>
      <c r="AX15" s="55">
        <v>68</v>
      </c>
      <c r="AY15" s="55">
        <v>68</v>
      </c>
      <c r="AZ15" s="55">
        <v>68</v>
      </c>
      <c r="BA15" s="55">
        <v>68</v>
      </c>
      <c r="BB15" s="55">
        <v>68</v>
      </c>
      <c r="BC15" s="55">
        <v>68</v>
      </c>
      <c r="BD15" s="55"/>
      <c r="BE15" s="55"/>
      <c r="BF15" s="55"/>
      <c r="BG15" s="55">
        <v>55</v>
      </c>
      <c r="BH15" s="69">
        <f t="shared" si="6"/>
        <v>12.5</v>
      </c>
      <c r="BI15" s="54">
        <f>E15-BC15</f>
        <v>-0.5</v>
      </c>
      <c r="BJ15" s="69">
        <f t="shared" si="4"/>
        <v>13</v>
      </c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1">
        <f t="shared" si="5"/>
        <v>-0.04</v>
      </c>
      <c r="CF15" s="57"/>
      <c r="CG15" s="56"/>
      <c r="CH15" s="57" t="s">
        <v>94</v>
      </c>
      <c r="CI15" s="57" t="s">
        <v>238</v>
      </c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8"/>
      <c r="CV15" s="58" t="s">
        <v>95</v>
      </c>
      <c r="CW15" s="72">
        <v>40304</v>
      </c>
    </row>
    <row r="16" spans="1:101" ht="12.75">
      <c r="A16" s="60">
        <v>9</v>
      </c>
      <c r="B16" s="59" t="s">
        <v>290</v>
      </c>
      <c r="C16" s="55">
        <v>25</v>
      </c>
      <c r="D16" s="55">
        <v>165</v>
      </c>
      <c r="E16" s="55">
        <v>70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>
        <v>70</v>
      </c>
      <c r="AB16" s="35">
        <v>70</v>
      </c>
      <c r="AC16" s="35">
        <v>71</v>
      </c>
      <c r="AD16" s="35">
        <v>69</v>
      </c>
      <c r="AE16" s="35">
        <v>69</v>
      </c>
      <c r="AF16" s="35">
        <v>68.5</v>
      </c>
      <c r="AG16" s="35"/>
      <c r="AH16" s="35"/>
      <c r="AI16" s="35"/>
      <c r="AJ16" s="35"/>
      <c r="AK16" s="35"/>
      <c r="AL16" s="35"/>
      <c r="AM16" s="35"/>
      <c r="AN16" s="35"/>
      <c r="AO16" s="55">
        <v>68.5</v>
      </c>
      <c r="AP16" s="55">
        <v>68.5</v>
      </c>
      <c r="AQ16" s="55">
        <v>68.5</v>
      </c>
      <c r="AR16" s="55">
        <v>68.5</v>
      </c>
      <c r="AS16" s="55">
        <v>68.5</v>
      </c>
      <c r="AT16" s="55">
        <v>68.5</v>
      </c>
      <c r="AU16" s="55">
        <v>68.5</v>
      </c>
      <c r="AV16" s="55">
        <v>68.5</v>
      </c>
      <c r="AW16" s="55">
        <v>68.5</v>
      </c>
      <c r="AX16" s="55">
        <v>68.5</v>
      </c>
      <c r="AY16" s="55">
        <v>68.5</v>
      </c>
      <c r="AZ16" s="55">
        <v>68.5</v>
      </c>
      <c r="BA16" s="55">
        <v>68.5</v>
      </c>
      <c r="BB16" s="55">
        <v>68.5</v>
      </c>
      <c r="BC16" s="55">
        <v>68.5</v>
      </c>
      <c r="BD16" s="55"/>
      <c r="BE16" s="55"/>
      <c r="BF16" s="55"/>
      <c r="BG16" s="55">
        <v>57</v>
      </c>
      <c r="BH16" s="69">
        <f t="shared" si="6"/>
        <v>13</v>
      </c>
      <c r="BI16" s="54">
        <f>E16-BC16</f>
        <v>1.5</v>
      </c>
      <c r="BJ16" s="69">
        <f t="shared" si="4"/>
        <v>11.5</v>
      </c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1">
        <f t="shared" si="5"/>
        <v>0.11538461538461539</v>
      </c>
      <c r="CF16" s="57"/>
      <c r="CG16" s="56"/>
      <c r="CH16" s="57" t="s">
        <v>299</v>
      </c>
      <c r="CI16" s="57" t="s">
        <v>310</v>
      </c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8" t="s">
        <v>291</v>
      </c>
      <c r="CV16" s="58" t="s">
        <v>292</v>
      </c>
      <c r="CW16" s="72">
        <v>40415</v>
      </c>
    </row>
    <row r="17" spans="1:101" ht="12.75">
      <c r="A17" s="60">
        <v>10</v>
      </c>
      <c r="B17" s="59" t="s">
        <v>388</v>
      </c>
      <c r="C17" s="55">
        <v>27</v>
      </c>
      <c r="D17" s="55">
        <v>177</v>
      </c>
      <c r="E17" s="55">
        <v>96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55"/>
      <c r="AP17" s="55"/>
      <c r="AQ17" s="55"/>
      <c r="AR17" s="55"/>
      <c r="AS17" s="55"/>
      <c r="AT17" s="55"/>
      <c r="AU17" s="55"/>
      <c r="AV17" s="55">
        <v>96</v>
      </c>
      <c r="AW17" s="55">
        <v>96</v>
      </c>
      <c r="AX17" s="74">
        <v>96</v>
      </c>
      <c r="AY17" s="55">
        <v>96</v>
      </c>
      <c r="AZ17" s="74">
        <v>95.5</v>
      </c>
      <c r="BA17" s="55">
        <v>95.5</v>
      </c>
      <c r="BB17" s="55">
        <v>95.5</v>
      </c>
      <c r="BC17" s="55">
        <v>95.5</v>
      </c>
      <c r="BD17" s="55"/>
      <c r="BE17" s="55"/>
      <c r="BF17" s="55"/>
      <c r="BG17" s="55">
        <v>85</v>
      </c>
      <c r="BH17" s="69">
        <f t="shared" si="6"/>
        <v>11</v>
      </c>
      <c r="BI17" s="54">
        <f>E17-BC17</f>
        <v>0.5</v>
      </c>
      <c r="BJ17" s="69">
        <f t="shared" si="4"/>
        <v>10.5</v>
      </c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1">
        <f t="shared" si="5"/>
        <v>0.045454545454545456</v>
      </c>
      <c r="CF17" s="57"/>
      <c r="CG17" s="56"/>
      <c r="CH17" s="57" t="s">
        <v>389</v>
      </c>
      <c r="CI17" s="57" t="s">
        <v>397</v>
      </c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8" t="s">
        <v>391</v>
      </c>
      <c r="CV17" s="58" t="s">
        <v>390</v>
      </c>
      <c r="CW17" s="72">
        <v>40602</v>
      </c>
    </row>
    <row r="18" spans="1:101" ht="18.75">
      <c r="A18" s="86" t="s">
        <v>358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8"/>
    </row>
    <row r="19" spans="1:101" ht="12.75">
      <c r="A19" s="60">
        <v>10</v>
      </c>
      <c r="B19" s="59" t="s">
        <v>231</v>
      </c>
      <c r="C19" s="55">
        <v>21</v>
      </c>
      <c r="D19" s="55">
        <v>164</v>
      </c>
      <c r="E19" s="55">
        <v>62.1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>
        <v>62.1</v>
      </c>
      <c r="Q19" s="35">
        <v>61.1</v>
      </c>
      <c r="R19" s="35"/>
      <c r="S19" s="35">
        <v>60.4</v>
      </c>
      <c r="T19" s="35">
        <v>60.4</v>
      </c>
      <c r="U19" s="35">
        <v>60.4</v>
      </c>
      <c r="V19" s="35">
        <v>60.7</v>
      </c>
      <c r="W19" s="35">
        <v>60.7</v>
      </c>
      <c r="X19" s="35">
        <v>60.07</v>
      </c>
      <c r="Y19" s="35">
        <v>60.7</v>
      </c>
      <c r="Z19" s="35">
        <v>60.7</v>
      </c>
      <c r="AA19" s="35">
        <f>V19+1</f>
        <v>61.7</v>
      </c>
      <c r="AB19" s="35">
        <v>61.7</v>
      </c>
      <c r="AC19" s="35">
        <v>62.7</v>
      </c>
      <c r="AD19" s="35">
        <f>62.7+1</f>
        <v>63.7</v>
      </c>
      <c r="AE19" s="35">
        <f>63.7+1</f>
        <v>64.7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55">
        <v>64.7</v>
      </c>
      <c r="AP19" s="55">
        <v>64.7</v>
      </c>
      <c r="AQ19" s="55">
        <v>64.7</v>
      </c>
      <c r="AR19" s="55">
        <v>64.7</v>
      </c>
      <c r="AS19" s="55">
        <v>64.7</v>
      </c>
      <c r="AT19" s="55">
        <v>64.7</v>
      </c>
      <c r="AU19" s="55">
        <v>64.7</v>
      </c>
      <c r="AV19" s="55">
        <v>64.7</v>
      </c>
      <c r="AW19" s="55">
        <v>64.7</v>
      </c>
      <c r="AX19" s="55">
        <v>64.7</v>
      </c>
      <c r="AY19" s="55">
        <v>64.7</v>
      </c>
      <c r="AZ19" s="55">
        <v>64.7</v>
      </c>
      <c r="BA19" s="55">
        <v>64.7</v>
      </c>
      <c r="BB19" s="55">
        <v>64.7</v>
      </c>
      <c r="BC19" s="55">
        <v>64.7</v>
      </c>
      <c r="BD19" s="55"/>
      <c r="BE19" s="55"/>
      <c r="BF19" s="55"/>
      <c r="BG19" s="55">
        <v>55</v>
      </c>
      <c r="BH19" s="69">
        <f aca="true" t="shared" si="7" ref="BH19:BH40">E19-BG19</f>
        <v>7.100000000000001</v>
      </c>
      <c r="BI19" s="54">
        <f aca="true" t="shared" si="8" ref="BI19:BI40">E19-BC19</f>
        <v>-2.6000000000000014</v>
      </c>
      <c r="BJ19" s="69">
        <f aca="true" t="shared" si="9" ref="BJ19:BJ38">BH19-BI19</f>
        <v>9.700000000000003</v>
      </c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1">
        <f aca="true" t="shared" si="10" ref="CE19:CE38">BI19/BH19</f>
        <v>-0.36619718309859167</v>
      </c>
      <c r="CF19" s="57"/>
      <c r="CG19" s="56"/>
      <c r="CH19" s="57" t="s">
        <v>265</v>
      </c>
      <c r="CI19" s="57" t="s">
        <v>254</v>
      </c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8" t="s">
        <v>232</v>
      </c>
      <c r="CV19" s="58" t="s">
        <v>233</v>
      </c>
      <c r="CW19" s="72">
        <v>40337</v>
      </c>
    </row>
    <row r="20" spans="1:101" ht="12.75" hidden="1">
      <c r="A20" s="60"/>
      <c r="B20" s="59" t="s">
        <v>100</v>
      </c>
      <c r="C20" s="55"/>
      <c r="D20" s="55">
        <v>165</v>
      </c>
      <c r="E20" s="55">
        <v>86</v>
      </c>
      <c r="F20" s="35">
        <v>86</v>
      </c>
      <c r="G20" s="35">
        <v>86</v>
      </c>
      <c r="H20" s="35">
        <v>86</v>
      </c>
      <c r="I20" s="35">
        <v>86</v>
      </c>
      <c r="J20" s="35">
        <v>86</v>
      </c>
      <c r="K20" s="35">
        <v>86</v>
      </c>
      <c r="L20" s="35">
        <v>86</v>
      </c>
      <c r="M20" s="35">
        <v>86</v>
      </c>
      <c r="N20" s="35">
        <v>86</v>
      </c>
      <c r="O20" s="35">
        <v>86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>
        <v>76</v>
      </c>
      <c r="BH20" s="69">
        <f t="shared" si="7"/>
        <v>10</v>
      </c>
      <c r="BI20" s="54">
        <f t="shared" si="8"/>
        <v>86</v>
      </c>
      <c r="BJ20" s="69">
        <f t="shared" si="9"/>
        <v>-76</v>
      </c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1">
        <f t="shared" si="10"/>
        <v>8.6</v>
      </c>
      <c r="CF20" s="57"/>
      <c r="CG20" s="56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8"/>
      <c r="CV20" s="58"/>
      <c r="CW20" s="72">
        <v>40310</v>
      </c>
    </row>
    <row r="21" spans="1:101" ht="12.75" hidden="1">
      <c r="A21" s="60"/>
      <c r="B21" s="59" t="s">
        <v>101</v>
      </c>
      <c r="C21" s="55">
        <v>22</v>
      </c>
      <c r="D21" s="55">
        <v>163</v>
      </c>
      <c r="E21" s="55">
        <v>64</v>
      </c>
      <c r="F21" s="35">
        <v>64</v>
      </c>
      <c r="G21" s="35">
        <v>64</v>
      </c>
      <c r="H21" s="35">
        <v>64</v>
      </c>
      <c r="I21" s="35">
        <v>64</v>
      </c>
      <c r="J21" s="35">
        <v>64</v>
      </c>
      <c r="K21" s="35">
        <v>64</v>
      </c>
      <c r="L21" s="35">
        <v>64</v>
      </c>
      <c r="M21" s="35">
        <v>64</v>
      </c>
      <c r="N21" s="35">
        <v>64</v>
      </c>
      <c r="O21" s="35">
        <v>64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>
        <v>54</v>
      </c>
      <c r="BH21" s="69">
        <f t="shared" si="7"/>
        <v>10</v>
      </c>
      <c r="BI21" s="54">
        <f t="shared" si="8"/>
        <v>64</v>
      </c>
      <c r="BJ21" s="69">
        <f t="shared" si="9"/>
        <v>-54</v>
      </c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1">
        <f t="shared" si="10"/>
        <v>6.4</v>
      </c>
      <c r="CF21" s="57"/>
      <c r="CG21" s="56"/>
      <c r="CH21" s="57" t="s">
        <v>102</v>
      </c>
      <c r="CI21" s="57" t="s">
        <v>102</v>
      </c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 t="s">
        <v>103</v>
      </c>
      <c r="CU21" s="58"/>
      <c r="CV21" s="58" t="s">
        <v>104</v>
      </c>
      <c r="CW21" s="72">
        <v>40310</v>
      </c>
    </row>
    <row r="22" spans="1:101" ht="12.75">
      <c r="A22" s="60">
        <v>11</v>
      </c>
      <c r="B22" s="59" t="s">
        <v>258</v>
      </c>
      <c r="C22" s="55">
        <v>23</v>
      </c>
      <c r="D22" s="55">
        <v>165</v>
      </c>
      <c r="E22" s="55">
        <v>64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v>64</v>
      </c>
      <c r="V22" s="35">
        <v>64</v>
      </c>
      <c r="W22" s="35">
        <v>64</v>
      </c>
      <c r="X22" s="35">
        <v>62.6</v>
      </c>
      <c r="Y22" s="35">
        <v>62.6</v>
      </c>
      <c r="Z22" s="35">
        <v>62.6</v>
      </c>
      <c r="AA22" s="35">
        <f>X22+1</f>
        <v>63.6</v>
      </c>
      <c r="AB22" s="35">
        <v>63.6</v>
      </c>
      <c r="AC22" s="35">
        <v>64</v>
      </c>
      <c r="AD22" s="35">
        <f>64+1</f>
        <v>65</v>
      </c>
      <c r="AE22" s="35">
        <f>65+1</f>
        <v>66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55">
        <f aca="true" t="shared" si="11" ref="AO22:AV22">65+1</f>
        <v>66</v>
      </c>
      <c r="AP22" s="55">
        <f t="shared" si="11"/>
        <v>66</v>
      </c>
      <c r="AQ22" s="55">
        <f t="shared" si="11"/>
        <v>66</v>
      </c>
      <c r="AR22" s="55">
        <f t="shared" si="11"/>
        <v>66</v>
      </c>
      <c r="AS22" s="55">
        <f t="shared" si="11"/>
        <v>66</v>
      </c>
      <c r="AT22" s="55">
        <f t="shared" si="11"/>
        <v>66</v>
      </c>
      <c r="AU22" s="55">
        <f t="shared" si="11"/>
        <v>66</v>
      </c>
      <c r="AV22" s="55">
        <f t="shared" si="11"/>
        <v>66</v>
      </c>
      <c r="AW22" s="55">
        <v>66</v>
      </c>
      <c r="AX22" s="55">
        <v>66</v>
      </c>
      <c r="AY22" s="55">
        <v>66</v>
      </c>
      <c r="AZ22" s="55">
        <v>66</v>
      </c>
      <c r="BA22" s="55">
        <v>66</v>
      </c>
      <c r="BB22" s="55">
        <v>66</v>
      </c>
      <c r="BC22" s="55">
        <v>66</v>
      </c>
      <c r="BD22" s="55"/>
      <c r="BE22" s="55"/>
      <c r="BF22" s="55"/>
      <c r="BG22" s="55">
        <v>57</v>
      </c>
      <c r="BH22" s="69">
        <f t="shared" si="7"/>
        <v>7</v>
      </c>
      <c r="BI22" s="54">
        <f t="shared" si="8"/>
        <v>-2</v>
      </c>
      <c r="BJ22" s="69">
        <f t="shared" si="9"/>
        <v>9</v>
      </c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1">
        <f t="shared" si="10"/>
        <v>-0.2857142857142857</v>
      </c>
      <c r="CF22" s="57"/>
      <c r="CG22" s="56"/>
      <c r="CH22" s="57" t="s">
        <v>261</v>
      </c>
      <c r="CI22" s="57" t="s">
        <v>261</v>
      </c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 t="s">
        <v>259</v>
      </c>
      <c r="CV22" s="58" t="s">
        <v>260</v>
      </c>
      <c r="CW22" s="72">
        <v>40371</v>
      </c>
    </row>
    <row r="23" spans="1:101" ht="12.75" hidden="1">
      <c r="A23" s="60">
        <v>12</v>
      </c>
      <c r="B23" s="59" t="s">
        <v>268</v>
      </c>
      <c r="C23" s="55">
        <v>22</v>
      </c>
      <c r="D23" s="55">
        <v>158</v>
      </c>
      <c r="E23" s="55">
        <v>54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>
        <v>54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>
        <v>46</v>
      </c>
      <c r="BH23" s="69">
        <f t="shared" si="7"/>
        <v>8</v>
      </c>
      <c r="BI23" s="54">
        <f t="shared" si="8"/>
        <v>54</v>
      </c>
      <c r="BJ23" s="69">
        <f t="shared" si="9"/>
        <v>-46</v>
      </c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1">
        <f t="shared" si="10"/>
        <v>6.75</v>
      </c>
      <c r="CF23" s="57"/>
      <c r="CG23" s="56"/>
      <c r="CH23" s="57" t="s">
        <v>269</v>
      </c>
      <c r="CI23" s="57" t="s">
        <v>269</v>
      </c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8" t="s">
        <v>270</v>
      </c>
      <c r="CV23" s="58" t="s">
        <v>271</v>
      </c>
      <c r="CW23" s="72">
        <v>40380</v>
      </c>
    </row>
    <row r="24" spans="1:101" ht="12.75" hidden="1">
      <c r="A24" s="60"/>
      <c r="B24" s="59" t="s">
        <v>272</v>
      </c>
      <c r="C24" s="55"/>
      <c r="D24" s="55">
        <v>171</v>
      </c>
      <c r="E24" s="55">
        <v>71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>
        <v>71</v>
      </c>
      <c r="W24" s="35">
        <v>70.5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>
        <v>63</v>
      </c>
      <c r="BH24" s="69">
        <f t="shared" si="7"/>
        <v>8</v>
      </c>
      <c r="BI24" s="54">
        <f t="shared" si="8"/>
        <v>71</v>
      </c>
      <c r="BJ24" s="69">
        <f t="shared" si="9"/>
        <v>-63</v>
      </c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1">
        <f t="shared" si="10"/>
        <v>8.875</v>
      </c>
      <c r="CF24" s="57"/>
      <c r="CG24" s="56"/>
      <c r="CH24" s="57" t="s">
        <v>273</v>
      </c>
      <c r="CI24" s="57" t="s">
        <v>273</v>
      </c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8"/>
      <c r="CV24" s="58"/>
      <c r="CW24" s="72"/>
    </row>
    <row r="25" spans="1:101" ht="12.75" hidden="1">
      <c r="A25" s="60"/>
      <c r="B25" s="59" t="s">
        <v>234</v>
      </c>
      <c r="C25" s="55">
        <v>24</v>
      </c>
      <c r="D25" s="55">
        <v>166</v>
      </c>
      <c r="E25" s="55">
        <v>79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79</v>
      </c>
      <c r="R25" s="35">
        <v>78</v>
      </c>
      <c r="S25" s="35">
        <v>78</v>
      </c>
      <c r="T25" s="35">
        <v>75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>
        <v>68</v>
      </c>
      <c r="BH25" s="69">
        <f t="shared" si="7"/>
        <v>11</v>
      </c>
      <c r="BI25" s="54">
        <f t="shared" si="8"/>
        <v>79</v>
      </c>
      <c r="BJ25" s="69">
        <f t="shared" si="9"/>
        <v>-68</v>
      </c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1">
        <f t="shared" si="10"/>
        <v>7.181818181818182</v>
      </c>
      <c r="CF25" s="57"/>
      <c r="CG25" s="56"/>
      <c r="CH25" s="57" t="s">
        <v>239</v>
      </c>
      <c r="CI25" s="57" t="s">
        <v>252</v>
      </c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 t="s">
        <v>240</v>
      </c>
      <c r="CU25" s="58" t="s">
        <v>235</v>
      </c>
      <c r="CV25" s="58" t="s">
        <v>236</v>
      </c>
      <c r="CW25" s="72">
        <v>40345</v>
      </c>
    </row>
    <row r="26" spans="1:101" ht="12.75" hidden="1">
      <c r="A26" s="60">
        <v>13</v>
      </c>
      <c r="B26" s="59" t="s">
        <v>105</v>
      </c>
      <c r="C26" s="55">
        <v>22</v>
      </c>
      <c r="D26" s="55">
        <v>174</v>
      </c>
      <c r="E26" s="55">
        <v>62</v>
      </c>
      <c r="F26" s="35">
        <v>62</v>
      </c>
      <c r="G26" s="35">
        <v>62</v>
      </c>
      <c r="H26" s="35">
        <v>62</v>
      </c>
      <c r="I26" s="35">
        <v>62</v>
      </c>
      <c r="J26" s="35">
        <v>62</v>
      </c>
      <c r="K26" s="35">
        <v>62</v>
      </c>
      <c r="L26" s="35">
        <v>62</v>
      </c>
      <c r="M26" s="35">
        <v>62</v>
      </c>
      <c r="N26" s="35">
        <v>62</v>
      </c>
      <c r="O26" s="35">
        <v>62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>
        <v>53</v>
      </c>
      <c r="BH26" s="69">
        <f t="shared" si="7"/>
        <v>9</v>
      </c>
      <c r="BI26" s="54">
        <f t="shared" si="8"/>
        <v>62</v>
      </c>
      <c r="BJ26" s="69">
        <f t="shared" si="9"/>
        <v>-53</v>
      </c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1">
        <f t="shared" si="10"/>
        <v>6.888888888888889</v>
      </c>
      <c r="CF26" s="57"/>
      <c r="CG26" s="56"/>
      <c r="CH26" s="57" t="s">
        <v>106</v>
      </c>
      <c r="CI26" s="57" t="s">
        <v>106</v>
      </c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8"/>
      <c r="CV26" s="58"/>
      <c r="CW26" s="72">
        <v>40307</v>
      </c>
    </row>
    <row r="27" spans="1:101" ht="12.75" hidden="1">
      <c r="A27" s="60">
        <v>14</v>
      </c>
      <c r="B27" s="59" t="s">
        <v>107</v>
      </c>
      <c r="C27" s="55">
        <v>27</v>
      </c>
      <c r="D27" s="55">
        <v>168</v>
      </c>
      <c r="E27" s="55">
        <v>65.1</v>
      </c>
      <c r="F27" s="35"/>
      <c r="G27" s="35"/>
      <c r="H27" s="35"/>
      <c r="I27" s="35"/>
      <c r="J27" s="35"/>
      <c r="K27" s="35"/>
      <c r="L27" s="35"/>
      <c r="M27" s="35"/>
      <c r="N27" s="35">
        <v>65</v>
      </c>
      <c r="O27" s="35">
        <v>65.1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>
        <v>57</v>
      </c>
      <c r="BH27" s="69">
        <f t="shared" si="7"/>
        <v>8.099999999999994</v>
      </c>
      <c r="BI27" s="54">
        <f t="shared" si="8"/>
        <v>65.1</v>
      </c>
      <c r="BJ27" s="69">
        <f t="shared" si="9"/>
        <v>-57</v>
      </c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1">
        <f t="shared" si="10"/>
        <v>8.037037037037042</v>
      </c>
      <c r="CF27" s="57"/>
      <c r="CG27" s="56"/>
      <c r="CH27" s="57" t="s">
        <v>108</v>
      </c>
      <c r="CI27" s="57" t="s">
        <v>108</v>
      </c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8" t="s">
        <v>109</v>
      </c>
      <c r="CV27" s="58" t="s">
        <v>110</v>
      </c>
      <c r="CW27" s="72">
        <v>40330</v>
      </c>
    </row>
    <row r="28" spans="1:101" ht="12.75" hidden="1">
      <c r="A28" s="60"/>
      <c r="B28" s="59" t="s">
        <v>219</v>
      </c>
      <c r="C28" s="55">
        <v>29</v>
      </c>
      <c r="D28" s="55">
        <v>155</v>
      </c>
      <c r="E28" s="55">
        <v>52</v>
      </c>
      <c r="F28" s="35">
        <v>52</v>
      </c>
      <c r="G28" s="35">
        <v>53.5</v>
      </c>
      <c r="H28" s="35">
        <v>53.5</v>
      </c>
      <c r="I28" s="35">
        <v>53.5</v>
      </c>
      <c r="J28" s="35">
        <v>53.5</v>
      </c>
      <c r="K28" s="35">
        <v>53.5</v>
      </c>
      <c r="L28" s="35">
        <v>53.5</v>
      </c>
      <c r="M28" s="35">
        <v>53.5</v>
      </c>
      <c r="N28" s="35">
        <v>53.5</v>
      </c>
      <c r="O28" s="35">
        <v>53.5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>
        <v>46</v>
      </c>
      <c r="BH28" s="69">
        <f t="shared" si="7"/>
        <v>6</v>
      </c>
      <c r="BI28" s="54">
        <f t="shared" si="8"/>
        <v>52</v>
      </c>
      <c r="BJ28" s="69">
        <f t="shared" si="9"/>
        <v>-46</v>
      </c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1">
        <f t="shared" si="10"/>
        <v>8.666666666666666</v>
      </c>
      <c r="CF28" s="57">
        <f>E28</f>
        <v>52</v>
      </c>
      <c r="CG28" s="56"/>
      <c r="CH28" s="57" t="s">
        <v>220</v>
      </c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8" t="s">
        <v>221</v>
      </c>
      <c r="CV28" s="58" t="s">
        <v>222</v>
      </c>
      <c r="CW28" s="72" t="s">
        <v>53</v>
      </c>
    </row>
    <row r="29" spans="1:101" ht="12.75" hidden="1">
      <c r="A29" s="60"/>
      <c r="B29" s="59" t="s">
        <v>111</v>
      </c>
      <c r="C29" s="55"/>
      <c r="D29" s="55">
        <v>167</v>
      </c>
      <c r="E29" s="55">
        <v>56</v>
      </c>
      <c r="F29" s="35">
        <v>56</v>
      </c>
      <c r="G29" s="35">
        <v>56</v>
      </c>
      <c r="H29" s="35">
        <v>56</v>
      </c>
      <c r="I29" s="35">
        <v>56</v>
      </c>
      <c r="J29" s="35">
        <v>56</v>
      </c>
      <c r="K29" s="35">
        <v>56</v>
      </c>
      <c r="L29" s="35">
        <v>56</v>
      </c>
      <c r="M29" s="35">
        <v>56</v>
      </c>
      <c r="N29" s="35">
        <v>56</v>
      </c>
      <c r="O29" s="35">
        <v>56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>
        <v>48</v>
      </c>
      <c r="BH29" s="69">
        <f t="shared" si="7"/>
        <v>8</v>
      </c>
      <c r="BI29" s="54">
        <f t="shared" si="8"/>
        <v>56</v>
      </c>
      <c r="BJ29" s="69">
        <f t="shared" si="9"/>
        <v>-48</v>
      </c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>
        <f t="shared" si="10"/>
        <v>7</v>
      </c>
      <c r="CF29" s="57"/>
      <c r="CG29" s="56"/>
      <c r="CH29" s="57" t="s">
        <v>112</v>
      </c>
      <c r="CI29" s="57" t="s">
        <v>112</v>
      </c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8"/>
      <c r="CV29" s="58" t="s">
        <v>113</v>
      </c>
      <c r="CW29" s="72">
        <v>40302</v>
      </c>
    </row>
    <row r="30" spans="1:101" ht="12.75" hidden="1">
      <c r="A30" s="60">
        <v>15</v>
      </c>
      <c r="B30" s="59" t="s">
        <v>114</v>
      </c>
      <c r="C30" s="55">
        <v>27</v>
      </c>
      <c r="D30" s="55">
        <v>162</v>
      </c>
      <c r="E30" s="55">
        <v>63</v>
      </c>
      <c r="F30" s="35"/>
      <c r="G30" s="35"/>
      <c r="H30" s="35"/>
      <c r="I30" s="35"/>
      <c r="J30" s="35"/>
      <c r="K30" s="35"/>
      <c r="L30" s="35"/>
      <c r="M30" s="35"/>
      <c r="N30" s="35">
        <v>63</v>
      </c>
      <c r="O30" s="35">
        <v>63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>
        <v>55</v>
      </c>
      <c r="BH30" s="69">
        <f t="shared" si="7"/>
        <v>8</v>
      </c>
      <c r="BI30" s="54">
        <f t="shared" si="8"/>
        <v>63</v>
      </c>
      <c r="BJ30" s="69">
        <f t="shared" si="9"/>
        <v>-55</v>
      </c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>
        <f t="shared" si="10"/>
        <v>7.875</v>
      </c>
      <c r="CF30" s="57"/>
      <c r="CG30" s="56"/>
      <c r="CH30" s="57" t="s">
        <v>115</v>
      </c>
      <c r="CI30" s="57" t="s">
        <v>115</v>
      </c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8" t="s">
        <v>116</v>
      </c>
      <c r="CV30" s="58" t="s">
        <v>117</v>
      </c>
      <c r="CW30" s="72">
        <v>40318</v>
      </c>
    </row>
    <row r="31" spans="1:101" ht="12.75" hidden="1">
      <c r="A31" s="60">
        <v>16</v>
      </c>
      <c r="B31" s="59" t="s">
        <v>212</v>
      </c>
      <c r="C31" s="55">
        <v>21</v>
      </c>
      <c r="D31" s="55">
        <v>182</v>
      </c>
      <c r="E31" s="55">
        <v>66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>
        <v>66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>
        <v>58</v>
      </c>
      <c r="BH31" s="69">
        <f t="shared" si="7"/>
        <v>8</v>
      </c>
      <c r="BI31" s="54">
        <f t="shared" si="8"/>
        <v>66</v>
      </c>
      <c r="BJ31" s="69">
        <f t="shared" si="9"/>
        <v>-58</v>
      </c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1">
        <f t="shared" si="10"/>
        <v>8.25</v>
      </c>
      <c r="CF31" s="57"/>
      <c r="CG31" s="56"/>
      <c r="CH31" s="57" t="s">
        <v>213</v>
      </c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8"/>
      <c r="CV31" s="58"/>
      <c r="CW31" s="72"/>
    </row>
    <row r="32" spans="1:101" ht="12.75" hidden="1">
      <c r="A32" s="60"/>
      <c r="B32" s="59" t="s">
        <v>118</v>
      </c>
      <c r="C32" s="55"/>
      <c r="D32" s="55"/>
      <c r="E32" s="55">
        <v>67.7</v>
      </c>
      <c r="F32" s="35">
        <v>67.7</v>
      </c>
      <c r="G32" s="35">
        <v>67.7</v>
      </c>
      <c r="H32" s="35">
        <v>67.7</v>
      </c>
      <c r="I32" s="35">
        <v>67.7</v>
      </c>
      <c r="J32" s="35">
        <v>67.7</v>
      </c>
      <c r="K32" s="35">
        <v>67.7</v>
      </c>
      <c r="L32" s="35">
        <v>67.7</v>
      </c>
      <c r="M32" s="35">
        <v>67.7</v>
      </c>
      <c r="N32" s="35">
        <v>67.7</v>
      </c>
      <c r="O32" s="35">
        <v>67.7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>
        <v>60</v>
      </c>
      <c r="BH32" s="69">
        <f t="shared" si="7"/>
        <v>7.700000000000003</v>
      </c>
      <c r="BI32" s="54">
        <f t="shared" si="8"/>
        <v>67.7</v>
      </c>
      <c r="BJ32" s="69">
        <f t="shared" si="9"/>
        <v>-60</v>
      </c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1">
        <f t="shared" si="10"/>
        <v>8.792207792207789</v>
      </c>
      <c r="CF32" s="57"/>
      <c r="CG32" s="56"/>
      <c r="CH32" s="57" t="s">
        <v>119</v>
      </c>
      <c r="CI32" s="57" t="s">
        <v>119</v>
      </c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8"/>
      <c r="CV32" s="58" t="s">
        <v>120</v>
      </c>
      <c r="CW32" s="72" t="s">
        <v>53</v>
      </c>
    </row>
    <row r="33" spans="1:101" ht="12.75">
      <c r="A33" s="60">
        <v>12</v>
      </c>
      <c r="B33" s="59" t="s">
        <v>214</v>
      </c>
      <c r="C33" s="55">
        <v>36</v>
      </c>
      <c r="D33" s="55">
        <v>163</v>
      </c>
      <c r="E33" s="55">
        <v>65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v>65</v>
      </c>
      <c r="R33" s="35">
        <v>63</v>
      </c>
      <c r="S33" s="35">
        <v>63</v>
      </c>
      <c r="T33" s="35">
        <v>63</v>
      </c>
      <c r="U33" s="35">
        <v>61.5</v>
      </c>
      <c r="V33" s="35">
        <v>62.5</v>
      </c>
      <c r="W33" s="35">
        <v>62.5</v>
      </c>
      <c r="X33" s="35">
        <v>62.5</v>
      </c>
      <c r="Y33" s="35">
        <v>62.5</v>
      </c>
      <c r="Z33" s="35">
        <v>62.5</v>
      </c>
      <c r="AA33" s="35">
        <f>V33+1</f>
        <v>63.5</v>
      </c>
      <c r="AB33" s="35">
        <v>63.5</v>
      </c>
      <c r="AC33" s="35">
        <v>64.5</v>
      </c>
      <c r="AD33" s="35">
        <f>AC33+1</f>
        <v>65.5</v>
      </c>
      <c r="AE33" s="35">
        <f>AD33+1</f>
        <v>66.5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55">
        <v>66.5</v>
      </c>
      <c r="AP33" s="55">
        <v>66.5</v>
      </c>
      <c r="AQ33" s="55">
        <v>66.5</v>
      </c>
      <c r="AR33" s="55">
        <v>66.5</v>
      </c>
      <c r="AS33" s="55">
        <v>66.5</v>
      </c>
      <c r="AT33" s="55">
        <v>66.5</v>
      </c>
      <c r="AU33" s="55">
        <v>66.5</v>
      </c>
      <c r="AV33" s="55">
        <v>66.5</v>
      </c>
      <c r="AW33" s="55">
        <v>66.5</v>
      </c>
      <c r="AX33" s="55">
        <v>66.5</v>
      </c>
      <c r="AY33" s="55">
        <v>66.5</v>
      </c>
      <c r="AZ33" s="55">
        <v>66.5</v>
      </c>
      <c r="BA33" s="55">
        <v>66.5</v>
      </c>
      <c r="BB33" s="55">
        <v>66.5</v>
      </c>
      <c r="BC33" s="55">
        <v>66.5</v>
      </c>
      <c r="BD33" s="55"/>
      <c r="BE33" s="55"/>
      <c r="BF33" s="55"/>
      <c r="BG33" s="55">
        <v>58</v>
      </c>
      <c r="BH33" s="69">
        <f t="shared" si="7"/>
        <v>7</v>
      </c>
      <c r="BI33" s="54">
        <f t="shared" si="8"/>
        <v>-1.5</v>
      </c>
      <c r="BJ33" s="69">
        <f t="shared" si="9"/>
        <v>8.5</v>
      </c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1">
        <f t="shared" si="10"/>
        <v>-0.21428571428571427</v>
      </c>
      <c r="CF33" s="57"/>
      <c r="CG33" s="56"/>
      <c r="CH33" s="57" t="s">
        <v>266</v>
      </c>
      <c r="CI33" s="57" t="s">
        <v>263</v>
      </c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8" t="s">
        <v>248</v>
      </c>
      <c r="CV33" s="58"/>
      <c r="CW33" s="72"/>
    </row>
    <row r="34" spans="1:101" ht="12.75">
      <c r="A34" s="60">
        <v>13</v>
      </c>
      <c r="B34" s="59" t="s">
        <v>250</v>
      </c>
      <c r="C34" s="55">
        <v>27</v>
      </c>
      <c r="D34" s="55">
        <v>160</v>
      </c>
      <c r="E34" s="55">
        <v>55</v>
      </c>
      <c r="F34" s="35"/>
      <c r="G34" s="35"/>
      <c r="H34" s="35"/>
      <c r="I34" s="35"/>
      <c r="J34" s="35"/>
      <c r="K34" s="35"/>
      <c r="L34" s="35"/>
      <c r="M34" s="35"/>
      <c r="N34" s="35">
        <v>55</v>
      </c>
      <c r="O34" s="35">
        <v>55</v>
      </c>
      <c r="P34" s="35">
        <v>55</v>
      </c>
      <c r="Q34" s="35"/>
      <c r="R34" s="35"/>
      <c r="S34" s="35">
        <v>54.3</v>
      </c>
      <c r="T34" s="35">
        <v>53.7</v>
      </c>
      <c r="U34" s="35">
        <v>53.7</v>
      </c>
      <c r="V34" s="35">
        <v>54</v>
      </c>
      <c r="W34" s="35">
        <v>54</v>
      </c>
      <c r="X34" s="35">
        <v>54</v>
      </c>
      <c r="Y34" s="35">
        <v>54</v>
      </c>
      <c r="Z34" s="35">
        <v>54</v>
      </c>
      <c r="AA34" s="35">
        <f>W34+1</f>
        <v>55</v>
      </c>
      <c r="AB34" s="35">
        <v>55</v>
      </c>
      <c r="AC34" s="35">
        <v>56</v>
      </c>
      <c r="AD34" s="35">
        <f>AC34+1</f>
        <v>57</v>
      </c>
      <c r="AE34" s="35">
        <f>AD34+1</f>
        <v>58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55">
        <v>58</v>
      </c>
      <c r="AP34" s="55">
        <v>58</v>
      </c>
      <c r="AQ34" s="55">
        <v>58</v>
      </c>
      <c r="AR34" s="55">
        <v>58</v>
      </c>
      <c r="AS34" s="55">
        <v>58</v>
      </c>
      <c r="AT34" s="55">
        <v>58</v>
      </c>
      <c r="AU34" s="55">
        <v>58</v>
      </c>
      <c r="AV34" s="55">
        <v>58</v>
      </c>
      <c r="AW34" s="55">
        <v>58</v>
      </c>
      <c r="AX34" s="55">
        <v>58</v>
      </c>
      <c r="AY34" s="55">
        <v>58</v>
      </c>
      <c r="AZ34" s="55">
        <v>58</v>
      </c>
      <c r="BA34" s="55">
        <v>58</v>
      </c>
      <c r="BB34" s="55">
        <v>58</v>
      </c>
      <c r="BC34" s="55">
        <v>58</v>
      </c>
      <c r="BD34" s="55"/>
      <c r="BE34" s="55"/>
      <c r="BF34" s="55"/>
      <c r="BG34" s="55">
        <v>50</v>
      </c>
      <c r="BH34" s="69">
        <f t="shared" si="7"/>
        <v>5</v>
      </c>
      <c r="BI34" s="54">
        <f t="shared" si="8"/>
        <v>-3</v>
      </c>
      <c r="BJ34" s="69">
        <f t="shared" si="9"/>
        <v>8</v>
      </c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1">
        <f t="shared" si="10"/>
        <v>-0.6</v>
      </c>
      <c r="CF34" s="57"/>
      <c r="CG34" s="56"/>
      <c r="CH34" s="57" t="s">
        <v>150</v>
      </c>
      <c r="CI34" s="57" t="s">
        <v>274</v>
      </c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8" t="s">
        <v>190</v>
      </c>
      <c r="CV34" s="58" t="s">
        <v>191</v>
      </c>
      <c r="CW34" s="72">
        <v>40319</v>
      </c>
    </row>
    <row r="35" spans="1:101" ht="12.75">
      <c r="A35" s="60">
        <v>14</v>
      </c>
      <c r="B35" s="59" t="s">
        <v>128</v>
      </c>
      <c r="C35" s="55">
        <v>23</v>
      </c>
      <c r="D35" s="55">
        <v>175</v>
      </c>
      <c r="E35" s="55">
        <v>68</v>
      </c>
      <c r="F35" s="35">
        <v>63</v>
      </c>
      <c r="G35" s="35">
        <v>62.8</v>
      </c>
      <c r="H35" s="35">
        <v>62.5</v>
      </c>
      <c r="I35" s="35">
        <v>62.5</v>
      </c>
      <c r="J35" s="35">
        <v>61</v>
      </c>
      <c r="K35" s="35">
        <v>62.2</v>
      </c>
      <c r="L35" s="35">
        <v>62.2</v>
      </c>
      <c r="M35" s="35">
        <v>61</v>
      </c>
      <c r="N35" s="35">
        <v>61</v>
      </c>
      <c r="O35" s="35">
        <v>59.2</v>
      </c>
      <c r="P35" s="35">
        <v>58.2</v>
      </c>
      <c r="Q35" s="35">
        <v>59.7</v>
      </c>
      <c r="R35" s="35">
        <v>57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>
        <v>68</v>
      </c>
      <c r="AG35" s="35"/>
      <c r="AH35" s="35"/>
      <c r="AI35" s="35"/>
      <c r="AJ35" s="35"/>
      <c r="AK35" s="35"/>
      <c r="AL35" s="35"/>
      <c r="AM35" s="35"/>
      <c r="AN35" s="35"/>
      <c r="AO35" s="55">
        <v>68</v>
      </c>
      <c r="AP35" s="55">
        <v>68</v>
      </c>
      <c r="AQ35" s="55">
        <v>68</v>
      </c>
      <c r="AR35" s="55">
        <v>68</v>
      </c>
      <c r="AS35" s="55">
        <v>68</v>
      </c>
      <c r="AT35" s="55">
        <v>68</v>
      </c>
      <c r="AU35" s="55">
        <v>68</v>
      </c>
      <c r="AV35" s="55">
        <v>68</v>
      </c>
      <c r="AW35" s="55">
        <v>68</v>
      </c>
      <c r="AX35" s="55">
        <v>68</v>
      </c>
      <c r="AY35" s="55">
        <v>68</v>
      </c>
      <c r="AZ35" s="55">
        <v>68</v>
      </c>
      <c r="BA35" s="55">
        <v>68</v>
      </c>
      <c r="BB35" s="55">
        <v>68</v>
      </c>
      <c r="BC35" s="55">
        <v>68</v>
      </c>
      <c r="BD35" s="55"/>
      <c r="BE35" s="55"/>
      <c r="BF35" s="55"/>
      <c r="BG35" s="55">
        <v>60</v>
      </c>
      <c r="BH35" s="69">
        <f t="shared" si="7"/>
        <v>8</v>
      </c>
      <c r="BI35" s="54">
        <f t="shared" si="8"/>
        <v>0</v>
      </c>
      <c r="BJ35" s="69">
        <f t="shared" si="9"/>
        <v>8</v>
      </c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1">
        <f t="shared" si="10"/>
        <v>0</v>
      </c>
      <c r="CF35" s="57">
        <f>E35</f>
        <v>68</v>
      </c>
      <c r="CG35" s="56"/>
      <c r="CH35" s="57" t="s">
        <v>129</v>
      </c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8"/>
      <c r="CV35" s="58"/>
      <c r="CW35" s="72" t="s">
        <v>53</v>
      </c>
    </row>
    <row r="36" spans="1:101" ht="12.75">
      <c r="A36" s="60">
        <v>8</v>
      </c>
      <c r="B36" s="59" t="s">
        <v>84</v>
      </c>
      <c r="C36" s="55">
        <v>28</v>
      </c>
      <c r="D36" s="55">
        <v>172</v>
      </c>
      <c r="E36" s="55">
        <v>86</v>
      </c>
      <c r="F36" s="35">
        <v>86</v>
      </c>
      <c r="G36" s="35">
        <v>86</v>
      </c>
      <c r="H36" s="35">
        <v>84</v>
      </c>
      <c r="I36" s="35">
        <v>85</v>
      </c>
      <c r="J36" s="35">
        <v>85</v>
      </c>
      <c r="K36" s="35">
        <v>85</v>
      </c>
      <c r="L36" s="35">
        <v>85</v>
      </c>
      <c r="M36" s="35">
        <v>85</v>
      </c>
      <c r="N36" s="35">
        <v>85</v>
      </c>
      <c r="O36" s="35">
        <v>85</v>
      </c>
      <c r="P36" s="35">
        <v>85</v>
      </c>
      <c r="Q36" s="35">
        <v>85</v>
      </c>
      <c r="R36" s="35">
        <v>85</v>
      </c>
      <c r="S36" s="35">
        <v>85</v>
      </c>
      <c r="T36" s="35">
        <v>85</v>
      </c>
      <c r="U36" s="35">
        <v>84</v>
      </c>
      <c r="V36" s="35">
        <v>84</v>
      </c>
      <c r="W36" s="35">
        <v>84</v>
      </c>
      <c r="X36" s="35">
        <v>84</v>
      </c>
      <c r="Y36" s="35">
        <v>85</v>
      </c>
      <c r="Z36" s="35">
        <v>85</v>
      </c>
      <c r="AA36" s="35">
        <v>85</v>
      </c>
      <c r="AB36" s="35">
        <v>85</v>
      </c>
      <c r="AC36" s="35">
        <v>86</v>
      </c>
      <c r="AD36" s="35">
        <v>86</v>
      </c>
      <c r="AE36" s="35">
        <v>86</v>
      </c>
      <c r="AF36" s="35">
        <v>86</v>
      </c>
      <c r="AG36" s="35"/>
      <c r="AH36" s="35"/>
      <c r="AI36" s="35"/>
      <c r="AJ36" s="35"/>
      <c r="AK36" s="35"/>
      <c r="AL36" s="35">
        <v>87</v>
      </c>
      <c r="AM36" s="35">
        <v>87</v>
      </c>
      <c r="AN36" s="35">
        <v>86.5</v>
      </c>
      <c r="AO36" s="55">
        <v>86</v>
      </c>
      <c r="AP36" s="55">
        <v>86</v>
      </c>
      <c r="AQ36" s="55">
        <v>86</v>
      </c>
      <c r="AR36" s="55">
        <v>86</v>
      </c>
      <c r="AS36" s="55">
        <v>86</v>
      </c>
      <c r="AT36" s="55">
        <v>86</v>
      </c>
      <c r="AU36" s="55">
        <v>86</v>
      </c>
      <c r="AV36" s="74">
        <v>84</v>
      </c>
      <c r="AW36" s="55">
        <v>84</v>
      </c>
      <c r="AX36" s="55">
        <v>84</v>
      </c>
      <c r="AY36" s="55">
        <v>84</v>
      </c>
      <c r="AZ36" s="74">
        <v>83</v>
      </c>
      <c r="BA36" s="55">
        <v>83</v>
      </c>
      <c r="BB36" s="55">
        <v>83</v>
      </c>
      <c r="BC36" s="55">
        <v>83</v>
      </c>
      <c r="BD36" s="78"/>
      <c r="BE36" s="78"/>
      <c r="BF36" s="78"/>
      <c r="BG36" s="55">
        <v>75</v>
      </c>
      <c r="BH36" s="69">
        <f>E36-BG36</f>
        <v>11</v>
      </c>
      <c r="BI36" s="54">
        <f>E36-BC36</f>
        <v>3</v>
      </c>
      <c r="BJ36" s="69">
        <f t="shared" si="9"/>
        <v>8</v>
      </c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1">
        <f t="shared" si="10"/>
        <v>0.2727272727272727</v>
      </c>
      <c r="CF36" s="57">
        <f>E36</f>
        <v>86</v>
      </c>
      <c r="CG36" s="56"/>
      <c r="CH36" s="57" t="s">
        <v>85</v>
      </c>
      <c r="CI36" s="57" t="s">
        <v>335</v>
      </c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8" t="s">
        <v>86</v>
      </c>
      <c r="CV36" s="58" t="s">
        <v>87</v>
      </c>
      <c r="CW36" s="72" t="s">
        <v>53</v>
      </c>
    </row>
    <row r="37" spans="1:101" ht="12.75">
      <c r="A37" s="60"/>
      <c r="B37" s="76" t="s">
        <v>407</v>
      </c>
      <c r="C37" s="55">
        <v>22</v>
      </c>
      <c r="D37" s="55">
        <v>170</v>
      </c>
      <c r="E37" s="55">
        <v>74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55"/>
      <c r="AP37" s="55"/>
      <c r="AQ37" s="55"/>
      <c r="AR37" s="55"/>
      <c r="AS37" s="55"/>
      <c r="AT37" s="55"/>
      <c r="AU37" s="55"/>
      <c r="AV37" s="74"/>
      <c r="AW37" s="55"/>
      <c r="AX37" s="55"/>
      <c r="AY37" s="55">
        <v>74</v>
      </c>
      <c r="AZ37" s="55">
        <v>74</v>
      </c>
      <c r="BA37" s="55">
        <v>74</v>
      </c>
      <c r="BB37" s="74">
        <v>74</v>
      </c>
      <c r="BC37" s="74">
        <v>73</v>
      </c>
      <c r="BD37" s="78"/>
      <c r="BE37" s="78"/>
      <c r="BF37" s="78"/>
      <c r="BG37" s="55">
        <v>65</v>
      </c>
      <c r="BH37" s="69">
        <f>E37-BG37</f>
        <v>9</v>
      </c>
      <c r="BI37" s="54">
        <f>E37-BC37</f>
        <v>1</v>
      </c>
      <c r="BJ37" s="69">
        <f>BH37-BI37</f>
        <v>8</v>
      </c>
      <c r="BK37" s="69">
        <f>H37-BJ37</f>
        <v>-8</v>
      </c>
      <c r="BL37" s="54">
        <f>H37-BI37</f>
        <v>-1</v>
      </c>
      <c r="BM37" s="69">
        <f>BK37-BL37</f>
        <v>-7</v>
      </c>
      <c r="BN37" s="69">
        <f>K37-BM37</f>
        <v>7</v>
      </c>
      <c r="BO37" s="54">
        <f>K37-BL37</f>
        <v>1</v>
      </c>
      <c r="BP37" s="69">
        <f>BN37-BO37</f>
        <v>6</v>
      </c>
      <c r="BQ37" s="69">
        <f>N37-BP37</f>
        <v>-6</v>
      </c>
      <c r="BR37" s="54">
        <f>N37-BO37</f>
        <v>-1</v>
      </c>
      <c r="BS37" s="69">
        <f>BQ37-BR37</f>
        <v>-5</v>
      </c>
      <c r="BT37" s="69">
        <f>Q37-BS37</f>
        <v>5</v>
      </c>
      <c r="BU37" s="54">
        <f>Q37-BR37</f>
        <v>1</v>
      </c>
      <c r="BV37" s="69">
        <f>BT37-BU37</f>
        <v>4</v>
      </c>
      <c r="BW37" s="69">
        <f>T37-BV37</f>
        <v>-4</v>
      </c>
      <c r="BX37" s="54">
        <f>T37-BU37</f>
        <v>-1</v>
      </c>
      <c r="BY37" s="69">
        <f>BW37-BX37</f>
        <v>-3</v>
      </c>
      <c r="BZ37" s="69">
        <f>W37-BY37</f>
        <v>3</v>
      </c>
      <c r="CA37" s="54">
        <f>W37-BX37</f>
        <v>1</v>
      </c>
      <c r="CB37" s="69">
        <f>BZ37-CA37</f>
        <v>2</v>
      </c>
      <c r="CC37" s="69">
        <f>Z37-CB37</f>
        <v>-2</v>
      </c>
      <c r="CD37" s="54">
        <f>Z37-CA37</f>
        <v>-1</v>
      </c>
      <c r="CE37" s="71">
        <f t="shared" si="10"/>
        <v>0.1111111111111111</v>
      </c>
      <c r="CF37" s="57"/>
      <c r="CG37" s="56"/>
      <c r="CH37" s="57" t="s">
        <v>408</v>
      </c>
      <c r="CI37" s="57" t="s">
        <v>414</v>
      </c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8" t="s">
        <v>410</v>
      </c>
      <c r="CV37" s="58" t="s">
        <v>409</v>
      </c>
      <c r="CW37" s="72">
        <v>40630</v>
      </c>
    </row>
    <row r="38" spans="1:101" ht="12.75">
      <c r="A38" s="73">
        <v>20</v>
      </c>
      <c r="B38" s="59" t="s">
        <v>305</v>
      </c>
      <c r="C38" s="55">
        <v>25</v>
      </c>
      <c r="D38" s="55">
        <v>178</v>
      </c>
      <c r="E38" s="55">
        <v>74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>
        <v>74</v>
      </c>
      <c r="AG38" s="35">
        <v>71</v>
      </c>
      <c r="AH38" s="35">
        <v>72</v>
      </c>
      <c r="AI38" s="35"/>
      <c r="AJ38" s="35">
        <v>70</v>
      </c>
      <c r="AK38" s="35"/>
      <c r="AL38" s="35">
        <v>69.5</v>
      </c>
      <c r="AM38" s="35">
        <v>70</v>
      </c>
      <c r="AN38" s="35">
        <v>68</v>
      </c>
      <c r="AO38" s="55">
        <v>70</v>
      </c>
      <c r="AP38" s="55">
        <v>69</v>
      </c>
      <c r="AQ38" s="55">
        <v>67</v>
      </c>
      <c r="AR38" s="74">
        <v>70</v>
      </c>
      <c r="AS38" s="74">
        <v>68.5</v>
      </c>
      <c r="AT38" s="74">
        <v>68</v>
      </c>
      <c r="AU38" s="74">
        <v>68</v>
      </c>
      <c r="AV38" s="74">
        <v>67.5</v>
      </c>
      <c r="AW38" s="55">
        <v>67.5</v>
      </c>
      <c r="AX38" s="55">
        <v>67.5</v>
      </c>
      <c r="AY38" s="55">
        <v>67.5</v>
      </c>
      <c r="AZ38" s="55">
        <v>67.5</v>
      </c>
      <c r="BA38" s="55">
        <v>67.5</v>
      </c>
      <c r="BB38" s="55">
        <v>67.5</v>
      </c>
      <c r="BC38" s="55">
        <v>67.5</v>
      </c>
      <c r="BD38" s="78"/>
      <c r="BE38" s="78"/>
      <c r="BF38" s="78"/>
      <c r="BG38" s="55">
        <v>60</v>
      </c>
      <c r="BH38" s="69">
        <f>E38-BG38</f>
        <v>14</v>
      </c>
      <c r="BI38" s="54">
        <f>E38-BC38</f>
        <v>6.5</v>
      </c>
      <c r="BJ38" s="69">
        <f t="shared" si="9"/>
        <v>7.5</v>
      </c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1">
        <f t="shared" si="10"/>
        <v>0.4642857142857143</v>
      </c>
      <c r="CF38" s="57"/>
      <c r="CG38" s="56"/>
      <c r="CH38" s="57" t="s">
        <v>309</v>
      </c>
      <c r="CI38" s="57" t="s">
        <v>309</v>
      </c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8" t="s">
        <v>306</v>
      </c>
      <c r="CV38" s="58" t="s">
        <v>307</v>
      </c>
      <c r="CW38" s="72" t="s">
        <v>308</v>
      </c>
    </row>
    <row r="39" spans="1:101" ht="12.75">
      <c r="A39" s="60"/>
      <c r="B39" s="59" t="s">
        <v>369</v>
      </c>
      <c r="C39" s="55">
        <v>38</v>
      </c>
      <c r="D39" s="55">
        <v>168</v>
      </c>
      <c r="E39" s="55">
        <v>68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55">
        <v>68</v>
      </c>
      <c r="AP39" s="55">
        <v>68</v>
      </c>
      <c r="AQ39" s="55">
        <v>68</v>
      </c>
      <c r="AR39" s="55">
        <v>68</v>
      </c>
      <c r="AS39" s="74">
        <v>68</v>
      </c>
      <c r="AT39" s="74">
        <v>67.1</v>
      </c>
      <c r="AU39" s="74">
        <v>66.7</v>
      </c>
      <c r="AV39" s="55">
        <v>66.7</v>
      </c>
      <c r="AW39" s="55">
        <v>66.7</v>
      </c>
      <c r="AX39" s="55">
        <v>66.7</v>
      </c>
      <c r="AY39" s="55">
        <v>66.7</v>
      </c>
      <c r="AZ39" s="74">
        <v>65.2</v>
      </c>
      <c r="BA39" s="55">
        <v>65.2</v>
      </c>
      <c r="BB39" s="55">
        <v>65.2</v>
      </c>
      <c r="BC39" s="74">
        <v>65.2</v>
      </c>
      <c r="BD39" s="78"/>
      <c r="BE39" s="78"/>
      <c r="BF39" s="78"/>
      <c r="BG39" s="55">
        <v>58</v>
      </c>
      <c r="BH39" s="69">
        <f>E39-BG39</f>
        <v>10</v>
      </c>
      <c r="BI39" s="54">
        <f>E39-BC39</f>
        <v>2.799999999999997</v>
      </c>
      <c r="BJ39" s="69">
        <f>BH39-BI39</f>
        <v>7.200000000000003</v>
      </c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1"/>
      <c r="CF39" s="57"/>
      <c r="CG39" s="56"/>
      <c r="CH39" s="57" t="s">
        <v>370</v>
      </c>
      <c r="CI39" s="57" t="s">
        <v>395</v>
      </c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8" t="s">
        <v>291</v>
      </c>
      <c r="CV39" s="58" t="s">
        <v>371</v>
      </c>
      <c r="CW39" s="72" t="s">
        <v>372</v>
      </c>
    </row>
    <row r="40" spans="1:101" ht="12.75" hidden="1">
      <c r="A40" s="9">
        <v>9</v>
      </c>
      <c r="B40" s="10" t="s">
        <v>218</v>
      </c>
      <c r="C40" s="14">
        <v>38</v>
      </c>
      <c r="D40" s="14">
        <v>160</v>
      </c>
      <c r="E40" s="14">
        <v>73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35"/>
      <c r="AC40" s="35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74"/>
      <c r="AW40" s="74"/>
      <c r="AX40" s="55"/>
      <c r="AY40" s="55"/>
      <c r="AZ40" s="55"/>
      <c r="BA40" s="55"/>
      <c r="BB40" s="55"/>
      <c r="BC40" s="55"/>
      <c r="BD40" s="78"/>
      <c r="BE40" s="78"/>
      <c r="BF40" s="78"/>
      <c r="BG40" s="14">
        <v>55</v>
      </c>
      <c r="BH40" s="69">
        <f t="shared" si="7"/>
        <v>18</v>
      </c>
      <c r="BI40" s="54">
        <f t="shared" si="8"/>
        <v>73</v>
      </c>
      <c r="BJ40" s="69">
        <f>BH40-BI40</f>
        <v>-55</v>
      </c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16">
        <f>BI40/BH40</f>
        <v>4.055555555555555</v>
      </c>
      <c r="CF40" s="1"/>
      <c r="CG40" s="15"/>
      <c r="CH40" s="5"/>
      <c r="CI40" s="5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20"/>
      <c r="CU40" s="9"/>
      <c r="CV40" s="17"/>
      <c r="CW40" s="22" t="s">
        <v>53</v>
      </c>
    </row>
    <row r="41" spans="1:101" ht="18.75">
      <c r="A41" s="86" t="s">
        <v>359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8"/>
    </row>
    <row r="42" spans="1:101" ht="12.75" hidden="1">
      <c r="A42" s="9">
        <v>24</v>
      </c>
      <c r="B42" s="10" t="s">
        <v>77</v>
      </c>
      <c r="C42" s="14">
        <v>26</v>
      </c>
      <c r="D42" s="14">
        <v>168</v>
      </c>
      <c r="E42" s="14">
        <v>72.9</v>
      </c>
      <c r="F42" s="14">
        <v>71.5</v>
      </c>
      <c r="G42" s="23">
        <v>71.5</v>
      </c>
      <c r="H42" s="14">
        <v>71.5</v>
      </c>
      <c r="I42" s="14">
        <v>71.5</v>
      </c>
      <c r="J42" s="14">
        <v>71.5</v>
      </c>
      <c r="K42" s="14">
        <v>71.5</v>
      </c>
      <c r="L42" s="14">
        <v>71.5</v>
      </c>
      <c r="M42" s="14">
        <v>71.5</v>
      </c>
      <c r="N42" s="14">
        <v>71.5</v>
      </c>
      <c r="O42" s="14">
        <v>71.5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>
        <v>65</v>
      </c>
      <c r="BH42" s="15">
        <f aca="true" t="shared" si="12" ref="BH42:BH49">E42-BG42</f>
        <v>7.900000000000006</v>
      </c>
      <c r="BI42" s="24">
        <f>E42-O42</f>
        <v>1.4000000000000057</v>
      </c>
      <c r="BJ42" s="15">
        <f aca="true" t="shared" si="13" ref="BJ42:BJ49">BH42-BI42</f>
        <v>6.5</v>
      </c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16">
        <f aca="true" t="shared" si="14" ref="CE42:CE49">BI42/BH42</f>
        <v>0.1772151898734183</v>
      </c>
      <c r="CF42" s="1"/>
      <c r="CG42" s="15"/>
      <c r="CH42" s="5" t="s">
        <v>78</v>
      </c>
      <c r="CI42" s="5" t="s">
        <v>78</v>
      </c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20"/>
      <c r="CU42" s="9"/>
      <c r="CV42" s="17"/>
      <c r="CW42" s="21" t="s">
        <v>53</v>
      </c>
    </row>
    <row r="43" spans="1:101" ht="12.75">
      <c r="A43" s="60"/>
      <c r="B43" s="59" t="s">
        <v>381</v>
      </c>
      <c r="C43" s="55">
        <v>25</v>
      </c>
      <c r="D43" s="55">
        <v>175</v>
      </c>
      <c r="E43" s="55">
        <v>65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55"/>
      <c r="AP43" s="55"/>
      <c r="AQ43" s="55"/>
      <c r="AR43" s="55"/>
      <c r="AS43" s="55"/>
      <c r="AT43" s="55"/>
      <c r="AU43" s="55"/>
      <c r="AV43" s="74">
        <v>65</v>
      </c>
      <c r="AW43" s="55">
        <v>65</v>
      </c>
      <c r="AX43" s="55">
        <v>65</v>
      </c>
      <c r="AY43" s="55">
        <v>65</v>
      </c>
      <c r="AZ43" s="55">
        <v>65</v>
      </c>
      <c r="BA43" s="55">
        <v>65</v>
      </c>
      <c r="BB43" s="55">
        <v>65</v>
      </c>
      <c r="BC43" s="55">
        <v>65</v>
      </c>
      <c r="BD43" s="78"/>
      <c r="BE43" s="78"/>
      <c r="BF43" s="78"/>
      <c r="BG43" s="55">
        <v>58</v>
      </c>
      <c r="BH43" s="69">
        <f t="shared" si="12"/>
        <v>7</v>
      </c>
      <c r="BI43" s="54">
        <f>E43-BC43</f>
        <v>0</v>
      </c>
      <c r="BJ43" s="69">
        <f t="shared" si="13"/>
        <v>7</v>
      </c>
      <c r="BK43" s="69">
        <f>H43-BJ43</f>
        <v>-7</v>
      </c>
      <c r="BL43" s="54">
        <f>H43-BI43</f>
        <v>0</v>
      </c>
      <c r="BM43" s="69">
        <f>BK43-BL43</f>
        <v>-7</v>
      </c>
      <c r="BN43" s="69">
        <f>K43-BM43</f>
        <v>7</v>
      </c>
      <c r="BO43" s="54">
        <f>K43-BL43</f>
        <v>0</v>
      </c>
      <c r="BP43" s="69">
        <f>BN43-BO43</f>
        <v>7</v>
      </c>
      <c r="BQ43" s="69">
        <f>N43-BP43</f>
        <v>-7</v>
      </c>
      <c r="BR43" s="54">
        <f>N43-BO43</f>
        <v>0</v>
      </c>
      <c r="BS43" s="69">
        <f>BQ43-BR43</f>
        <v>-7</v>
      </c>
      <c r="BT43" s="69">
        <f>Q43-BS43</f>
        <v>7</v>
      </c>
      <c r="BU43" s="54">
        <f>Q43-BR43</f>
        <v>0</v>
      </c>
      <c r="BV43" s="69">
        <f>BT43-BU43</f>
        <v>7</v>
      </c>
      <c r="BW43" s="69">
        <f>T43-BV43</f>
        <v>-7</v>
      </c>
      <c r="BX43" s="54">
        <f>T43-BU43</f>
        <v>0</v>
      </c>
      <c r="BY43" s="69">
        <f>BW43-BX43</f>
        <v>-7</v>
      </c>
      <c r="BZ43" s="69">
        <f>W43-BY43</f>
        <v>7</v>
      </c>
      <c r="CA43" s="54">
        <f>W43-BX43</f>
        <v>0</v>
      </c>
      <c r="CB43" s="69">
        <f>BZ43-CA43</f>
        <v>7</v>
      </c>
      <c r="CC43" s="69">
        <f>Z43-CB43</f>
        <v>-7</v>
      </c>
      <c r="CD43" s="54">
        <f>Z43-CA43</f>
        <v>0</v>
      </c>
      <c r="CE43" s="71">
        <f t="shared" si="14"/>
        <v>0</v>
      </c>
      <c r="CF43" s="57"/>
      <c r="CG43" s="56"/>
      <c r="CH43" s="57" t="s">
        <v>382</v>
      </c>
      <c r="CI43" s="57" t="s">
        <v>382</v>
      </c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8"/>
      <c r="CV43" s="58"/>
      <c r="CW43" s="72">
        <v>40593</v>
      </c>
    </row>
    <row r="44" spans="1:101" ht="12.75">
      <c r="A44" s="60">
        <v>16</v>
      </c>
      <c r="B44" s="59" t="s">
        <v>121</v>
      </c>
      <c r="C44" s="55">
        <v>23</v>
      </c>
      <c r="D44" s="55">
        <v>164</v>
      </c>
      <c r="E44" s="55">
        <v>57</v>
      </c>
      <c r="F44" s="35"/>
      <c r="G44" s="35"/>
      <c r="H44" s="35"/>
      <c r="I44" s="35"/>
      <c r="J44" s="35"/>
      <c r="K44" s="35"/>
      <c r="L44" s="35"/>
      <c r="M44" s="35">
        <v>57</v>
      </c>
      <c r="N44" s="35">
        <v>57</v>
      </c>
      <c r="O44" s="35">
        <v>57</v>
      </c>
      <c r="P44" s="35">
        <v>56</v>
      </c>
      <c r="Q44" s="35">
        <v>55</v>
      </c>
      <c r="R44" s="35">
        <v>54</v>
      </c>
      <c r="S44" s="35">
        <v>55</v>
      </c>
      <c r="T44" s="35">
        <v>55</v>
      </c>
      <c r="U44" s="35">
        <v>55</v>
      </c>
      <c r="V44" s="35">
        <v>55</v>
      </c>
      <c r="W44" s="35">
        <v>55</v>
      </c>
      <c r="X44" s="35">
        <v>53</v>
      </c>
      <c r="Y44" s="35">
        <v>53</v>
      </c>
      <c r="Z44" s="35">
        <v>53</v>
      </c>
      <c r="AA44" s="35">
        <f>X44+1</f>
        <v>54</v>
      </c>
      <c r="AB44" s="35">
        <v>54</v>
      </c>
      <c r="AC44" s="35">
        <v>55</v>
      </c>
      <c r="AD44" s="35">
        <f>AC44+1</f>
        <v>56</v>
      </c>
      <c r="AE44" s="35">
        <f>AD44+1</f>
        <v>57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55">
        <v>57</v>
      </c>
      <c r="AP44" s="55">
        <v>57</v>
      </c>
      <c r="AQ44" s="55">
        <v>57</v>
      </c>
      <c r="AR44" s="55">
        <v>57</v>
      </c>
      <c r="AS44" s="55">
        <v>57</v>
      </c>
      <c r="AT44" s="55">
        <v>57</v>
      </c>
      <c r="AU44" s="55">
        <v>57</v>
      </c>
      <c r="AV44" s="55">
        <v>57</v>
      </c>
      <c r="AW44" s="55">
        <v>57</v>
      </c>
      <c r="AX44" s="55">
        <v>57</v>
      </c>
      <c r="AY44" s="55">
        <v>57</v>
      </c>
      <c r="AZ44" s="55">
        <v>57</v>
      </c>
      <c r="BA44" s="55">
        <v>57</v>
      </c>
      <c r="BB44" s="55">
        <v>57</v>
      </c>
      <c r="BC44" s="55">
        <v>57</v>
      </c>
      <c r="BD44" s="55"/>
      <c r="BE44" s="55"/>
      <c r="BF44" s="55"/>
      <c r="BG44" s="55">
        <v>50</v>
      </c>
      <c r="BH44" s="69">
        <f t="shared" si="12"/>
        <v>7</v>
      </c>
      <c r="BI44" s="54">
        <f aca="true" t="shared" si="15" ref="BI44:BI49">E44-BC44</f>
        <v>0</v>
      </c>
      <c r="BJ44" s="69">
        <f t="shared" si="13"/>
        <v>7</v>
      </c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1">
        <f t="shared" si="14"/>
        <v>0</v>
      </c>
      <c r="CF44" s="57"/>
      <c r="CG44" s="56"/>
      <c r="CH44" s="57" t="s">
        <v>122</v>
      </c>
      <c r="CI44" s="57" t="s">
        <v>279</v>
      </c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8" t="s">
        <v>123</v>
      </c>
      <c r="CV44" s="58" t="s">
        <v>124</v>
      </c>
      <c r="CW44" s="72">
        <v>40311</v>
      </c>
    </row>
    <row r="45" spans="1:101" ht="12.75">
      <c r="A45" s="60">
        <v>9</v>
      </c>
      <c r="B45" s="59" t="s">
        <v>412</v>
      </c>
      <c r="C45" s="55">
        <v>28</v>
      </c>
      <c r="D45" s="55">
        <v>165</v>
      </c>
      <c r="E45" s="55">
        <v>73</v>
      </c>
      <c r="F45" s="35">
        <v>71</v>
      </c>
      <c r="G45" s="35">
        <v>70</v>
      </c>
      <c r="H45" s="35">
        <v>71</v>
      </c>
      <c r="I45" s="35">
        <v>70.5</v>
      </c>
      <c r="J45" s="35">
        <v>70.5</v>
      </c>
      <c r="K45" s="35">
        <v>70</v>
      </c>
      <c r="L45" s="35">
        <v>71</v>
      </c>
      <c r="M45" s="35">
        <v>71</v>
      </c>
      <c r="N45" s="35">
        <v>71</v>
      </c>
      <c r="O45" s="35">
        <v>72</v>
      </c>
      <c r="P45" s="35">
        <v>68.6</v>
      </c>
      <c r="Q45" s="35">
        <v>67.9</v>
      </c>
      <c r="R45" s="35">
        <v>66.4</v>
      </c>
      <c r="S45" s="35">
        <v>67</v>
      </c>
      <c r="T45" s="35">
        <v>65.1</v>
      </c>
      <c r="U45" s="35">
        <v>66.5</v>
      </c>
      <c r="V45" s="35">
        <v>67.8</v>
      </c>
      <c r="W45" s="35">
        <v>68</v>
      </c>
      <c r="X45" s="35">
        <v>68</v>
      </c>
      <c r="Y45" s="35">
        <v>67.5</v>
      </c>
      <c r="Z45" s="35">
        <v>68</v>
      </c>
      <c r="AA45" s="35">
        <v>68</v>
      </c>
      <c r="AB45" s="35">
        <v>67.7</v>
      </c>
      <c r="AC45" s="35">
        <v>67.7</v>
      </c>
      <c r="AD45" s="35">
        <v>66</v>
      </c>
      <c r="AE45" s="35">
        <v>63.7</v>
      </c>
      <c r="AF45" s="35">
        <v>64.7</v>
      </c>
      <c r="AG45" s="35">
        <v>63.2</v>
      </c>
      <c r="AH45" s="35">
        <v>62.1</v>
      </c>
      <c r="AI45" s="35">
        <v>62.6</v>
      </c>
      <c r="AJ45" s="35">
        <v>64</v>
      </c>
      <c r="AK45" s="35">
        <v>63.5</v>
      </c>
      <c r="AL45" s="35"/>
      <c r="AM45" s="35"/>
      <c r="AN45" s="35"/>
      <c r="AO45" s="55">
        <v>63.5</v>
      </c>
      <c r="AP45" s="55">
        <v>66.5</v>
      </c>
      <c r="AQ45" s="55">
        <v>68.5</v>
      </c>
      <c r="AR45" s="55">
        <v>68.5</v>
      </c>
      <c r="AS45" s="55">
        <v>68.5</v>
      </c>
      <c r="AT45" s="55">
        <v>68.5</v>
      </c>
      <c r="AU45" s="55">
        <v>68.5</v>
      </c>
      <c r="AV45" s="74">
        <v>67.7</v>
      </c>
      <c r="AW45" s="74">
        <v>65.8</v>
      </c>
      <c r="AX45" s="74">
        <v>67.7</v>
      </c>
      <c r="AY45" s="74">
        <v>68</v>
      </c>
      <c r="AZ45" s="74">
        <v>67.5</v>
      </c>
      <c r="BA45" s="74">
        <v>68</v>
      </c>
      <c r="BB45" s="74">
        <v>65.2</v>
      </c>
      <c r="BC45" s="74">
        <v>64.3</v>
      </c>
      <c r="BD45" s="78"/>
      <c r="BE45" s="78">
        <v>65</v>
      </c>
      <c r="BF45" s="78"/>
      <c r="BG45" s="55">
        <v>58</v>
      </c>
      <c r="BH45" s="69">
        <f t="shared" si="12"/>
        <v>15</v>
      </c>
      <c r="BI45" s="54">
        <f>E45-BE45</f>
        <v>8</v>
      </c>
      <c r="BJ45" s="69">
        <f>BE45-BG45</f>
        <v>7</v>
      </c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1">
        <f t="shared" si="14"/>
        <v>0.5333333333333333</v>
      </c>
      <c r="CF45" s="57">
        <f>E45</f>
        <v>73</v>
      </c>
      <c r="CG45" s="56">
        <f>AK45-AJ45</f>
        <v>-0.5</v>
      </c>
      <c r="CH45" s="57" t="s">
        <v>79</v>
      </c>
      <c r="CI45" s="57" t="s">
        <v>251</v>
      </c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 t="s">
        <v>80</v>
      </c>
      <c r="CU45" s="58" t="s">
        <v>81</v>
      </c>
      <c r="CV45" s="58" t="s">
        <v>82</v>
      </c>
      <c r="CW45" s="72" t="s">
        <v>53</v>
      </c>
    </row>
    <row r="46" spans="1:101" ht="12.75">
      <c r="A46" s="60">
        <v>32</v>
      </c>
      <c r="B46" s="59" t="s">
        <v>288</v>
      </c>
      <c r="C46" s="55">
        <v>27</v>
      </c>
      <c r="D46" s="55">
        <v>170</v>
      </c>
      <c r="E46" s="55">
        <v>59.7</v>
      </c>
      <c r="F46" s="35">
        <v>59.7</v>
      </c>
      <c r="G46" s="35">
        <v>59.7</v>
      </c>
      <c r="H46" s="35">
        <v>59.7</v>
      </c>
      <c r="I46" s="35">
        <v>59.7</v>
      </c>
      <c r="J46" s="35">
        <v>59.7</v>
      </c>
      <c r="K46" s="35">
        <v>58.4</v>
      </c>
      <c r="L46" s="35">
        <v>58.4</v>
      </c>
      <c r="M46" s="35">
        <v>57.8</v>
      </c>
      <c r="N46" s="35">
        <v>57</v>
      </c>
      <c r="O46" s="35">
        <v>56.9</v>
      </c>
      <c r="P46" s="35">
        <v>56.9</v>
      </c>
      <c r="Q46" s="35">
        <v>56.8</v>
      </c>
      <c r="R46" s="35">
        <v>56.8</v>
      </c>
      <c r="S46" s="35">
        <v>56.8</v>
      </c>
      <c r="T46" s="35">
        <v>56.8</v>
      </c>
      <c r="U46" s="35">
        <v>56.1</v>
      </c>
      <c r="V46" s="35">
        <v>56.1</v>
      </c>
      <c r="W46" s="35">
        <v>55.8</v>
      </c>
      <c r="X46" s="35">
        <v>55.8</v>
      </c>
      <c r="Y46" s="35">
        <v>55.8</v>
      </c>
      <c r="Z46" s="35">
        <v>55.8</v>
      </c>
      <c r="AA46" s="35">
        <v>56.2</v>
      </c>
      <c r="AB46" s="35">
        <v>56.2</v>
      </c>
      <c r="AC46" s="35">
        <v>56.2</v>
      </c>
      <c r="AD46" s="35">
        <v>54.9</v>
      </c>
      <c r="AE46" s="35">
        <v>54.9</v>
      </c>
      <c r="AF46" s="35">
        <v>54.8</v>
      </c>
      <c r="AG46" s="35"/>
      <c r="AH46" s="35"/>
      <c r="AI46" s="35"/>
      <c r="AJ46" s="35"/>
      <c r="AK46" s="35"/>
      <c r="AL46" s="35"/>
      <c r="AM46" s="35"/>
      <c r="AN46" s="35"/>
      <c r="AO46" s="55">
        <v>54.8</v>
      </c>
      <c r="AP46" s="55">
        <v>54.8</v>
      </c>
      <c r="AQ46" s="55">
        <v>54.8</v>
      </c>
      <c r="AR46" s="74">
        <v>56.9</v>
      </c>
      <c r="AS46" s="55">
        <v>56.9</v>
      </c>
      <c r="AT46" s="55">
        <v>56.9</v>
      </c>
      <c r="AU46" s="55">
        <v>56.9</v>
      </c>
      <c r="AV46" s="74">
        <v>59</v>
      </c>
      <c r="AW46" s="55">
        <v>59</v>
      </c>
      <c r="AX46" s="55">
        <v>59</v>
      </c>
      <c r="AY46" s="55">
        <v>59</v>
      </c>
      <c r="AZ46" s="55">
        <v>59</v>
      </c>
      <c r="BA46" s="55">
        <v>59</v>
      </c>
      <c r="BB46" s="55">
        <v>59</v>
      </c>
      <c r="BC46" s="55">
        <v>59</v>
      </c>
      <c r="BD46" s="55"/>
      <c r="BE46" s="74">
        <v>56.9</v>
      </c>
      <c r="BF46" s="78"/>
      <c r="BG46" s="55">
        <v>53</v>
      </c>
      <c r="BH46" s="69">
        <f t="shared" si="12"/>
        <v>6.700000000000003</v>
      </c>
      <c r="BI46" s="54">
        <f>E46-BE46</f>
        <v>2.8000000000000043</v>
      </c>
      <c r="BJ46" s="69">
        <f>BE46-BG46</f>
        <v>3.8999999999999986</v>
      </c>
      <c r="BK46" s="69">
        <f>H46-BJ46</f>
        <v>55.800000000000004</v>
      </c>
      <c r="BL46" s="54">
        <f>H46-BI46</f>
        <v>56.9</v>
      </c>
      <c r="BM46" s="69">
        <f>BK46-BL46</f>
        <v>-1.0999999999999943</v>
      </c>
      <c r="BN46" s="69">
        <f>K46-BM46</f>
        <v>59.49999999999999</v>
      </c>
      <c r="BO46" s="54">
        <f>K46-BL46</f>
        <v>1.5</v>
      </c>
      <c r="BP46" s="69">
        <f>BN46-BO46</f>
        <v>57.99999999999999</v>
      </c>
      <c r="BQ46" s="69">
        <f>N46-BP46</f>
        <v>-0.9999999999999929</v>
      </c>
      <c r="BR46" s="54">
        <f>N46-BO46</f>
        <v>55.5</v>
      </c>
      <c r="BS46" s="69">
        <f>BQ46-BR46</f>
        <v>-56.49999999999999</v>
      </c>
      <c r="BT46" s="69">
        <f>Q46-BS46</f>
        <v>113.29999999999998</v>
      </c>
      <c r="BU46" s="54">
        <f>Q46-BR46</f>
        <v>1.2999999999999972</v>
      </c>
      <c r="BV46" s="69">
        <f>BT46-BU46</f>
        <v>111.99999999999999</v>
      </c>
      <c r="BW46" s="69">
        <f>T46-BV46</f>
        <v>-55.19999999999999</v>
      </c>
      <c r="BX46" s="54">
        <f>T46-BU46</f>
        <v>55.5</v>
      </c>
      <c r="BY46" s="69">
        <f>BW46-BX46</f>
        <v>-110.69999999999999</v>
      </c>
      <c r="BZ46" s="69">
        <f>W46-BY46</f>
        <v>166.5</v>
      </c>
      <c r="CA46" s="54">
        <f>W46-BX46</f>
        <v>0.29999999999999716</v>
      </c>
      <c r="CB46" s="69">
        <f>BZ46-CA46</f>
        <v>166.2</v>
      </c>
      <c r="CC46" s="69">
        <f>Z46-CB46</f>
        <v>-110.39999999999999</v>
      </c>
      <c r="CD46" s="54">
        <f>Z46-CA46</f>
        <v>55.5</v>
      </c>
      <c r="CE46" s="71">
        <f t="shared" si="14"/>
        <v>0.4179104477611945</v>
      </c>
      <c r="CF46" s="57"/>
      <c r="CG46" s="56"/>
      <c r="CH46" s="57" t="s">
        <v>137</v>
      </c>
      <c r="CI46" s="57" t="s">
        <v>421</v>
      </c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8" t="s">
        <v>138</v>
      </c>
      <c r="CV46" s="58" t="s">
        <v>139</v>
      </c>
      <c r="CW46" s="72">
        <v>40296</v>
      </c>
    </row>
    <row r="47" spans="1:101" ht="12.75">
      <c r="A47" s="60">
        <v>18</v>
      </c>
      <c r="B47" s="59" t="s">
        <v>83</v>
      </c>
      <c r="C47" s="55">
        <v>29</v>
      </c>
      <c r="D47" s="55">
        <v>165</v>
      </c>
      <c r="E47" s="55">
        <v>70.1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>
        <v>70.1</v>
      </c>
      <c r="Q47" s="35">
        <v>69</v>
      </c>
      <c r="R47" s="35">
        <v>69</v>
      </c>
      <c r="S47" s="35">
        <v>68.2</v>
      </c>
      <c r="T47" s="35">
        <v>66.95</v>
      </c>
      <c r="U47" s="35">
        <v>67.5</v>
      </c>
      <c r="V47" s="35">
        <v>66.6</v>
      </c>
      <c r="W47" s="35">
        <v>67</v>
      </c>
      <c r="X47" s="35">
        <v>66.6</v>
      </c>
      <c r="Y47" s="35">
        <v>66.6</v>
      </c>
      <c r="Z47" s="35">
        <v>66.6</v>
      </c>
      <c r="AA47" s="35">
        <v>66.7</v>
      </c>
      <c r="AB47" s="35">
        <v>67</v>
      </c>
      <c r="AC47" s="35">
        <v>67</v>
      </c>
      <c r="AD47" s="35">
        <v>67.5</v>
      </c>
      <c r="AE47" s="35">
        <v>65.9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55">
        <v>65.9</v>
      </c>
      <c r="AP47" s="55">
        <v>65.9</v>
      </c>
      <c r="AQ47" s="55">
        <v>65.9</v>
      </c>
      <c r="AR47" s="55">
        <v>65.9</v>
      </c>
      <c r="AS47" s="55">
        <v>65.9</v>
      </c>
      <c r="AT47" s="55">
        <v>65.9</v>
      </c>
      <c r="AU47" s="55">
        <v>65.9</v>
      </c>
      <c r="AV47" s="55">
        <v>65.9</v>
      </c>
      <c r="AW47" s="55">
        <v>65.9</v>
      </c>
      <c r="AX47" s="55">
        <v>65.9</v>
      </c>
      <c r="AY47" s="55">
        <v>65.9</v>
      </c>
      <c r="AZ47" s="55">
        <v>65.9</v>
      </c>
      <c r="BA47" s="55">
        <v>65.9</v>
      </c>
      <c r="BB47" s="55">
        <v>65.9</v>
      </c>
      <c r="BC47" s="55">
        <v>65.9</v>
      </c>
      <c r="BD47" s="55"/>
      <c r="BE47" s="55"/>
      <c r="BF47" s="55"/>
      <c r="BG47" s="55">
        <v>60</v>
      </c>
      <c r="BH47" s="69">
        <f t="shared" si="12"/>
        <v>10.099999999999994</v>
      </c>
      <c r="BI47" s="54">
        <f t="shared" si="15"/>
        <v>4.199999999999989</v>
      </c>
      <c r="BJ47" s="69">
        <f t="shared" si="13"/>
        <v>5.900000000000006</v>
      </c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1">
        <f t="shared" si="14"/>
        <v>0.41584158415841493</v>
      </c>
      <c r="CF47" s="57"/>
      <c r="CG47" s="56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8"/>
      <c r="CV47" s="58"/>
      <c r="CW47" s="72">
        <v>40343</v>
      </c>
    </row>
    <row r="48" spans="1:101" ht="12.75">
      <c r="A48" s="60"/>
      <c r="B48" s="59" t="s">
        <v>346</v>
      </c>
      <c r="C48" s="55">
        <v>21</v>
      </c>
      <c r="D48" s="55">
        <v>165</v>
      </c>
      <c r="E48" s="55">
        <v>58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>
        <v>58</v>
      </c>
      <c r="AO48" s="55">
        <v>58</v>
      </c>
      <c r="AP48" s="55">
        <v>56.8</v>
      </c>
      <c r="AQ48" s="55">
        <v>56.8</v>
      </c>
      <c r="AR48" s="55">
        <v>56.8</v>
      </c>
      <c r="AS48" s="74">
        <v>58.4</v>
      </c>
      <c r="AT48" s="55">
        <v>58.4</v>
      </c>
      <c r="AU48" s="55">
        <v>58.4</v>
      </c>
      <c r="AV48" s="55">
        <v>58.4</v>
      </c>
      <c r="AW48" s="74">
        <v>57.8</v>
      </c>
      <c r="AX48" s="74">
        <v>57.4</v>
      </c>
      <c r="AY48" s="55">
        <v>57.4</v>
      </c>
      <c r="AZ48" s="74">
        <v>57.9</v>
      </c>
      <c r="BA48" s="74">
        <v>57.6</v>
      </c>
      <c r="BB48" s="55">
        <v>57.6</v>
      </c>
      <c r="BC48" s="55">
        <v>57.6</v>
      </c>
      <c r="BD48" s="55"/>
      <c r="BE48" s="55">
        <v>60</v>
      </c>
      <c r="BF48" s="74">
        <v>58.6</v>
      </c>
      <c r="BG48" s="55">
        <v>52</v>
      </c>
      <c r="BH48" s="69">
        <f t="shared" si="12"/>
        <v>6</v>
      </c>
      <c r="BI48" s="54">
        <f>E48-BF48</f>
        <v>-0.6000000000000014</v>
      </c>
      <c r="BJ48" s="69">
        <f t="shared" si="13"/>
        <v>6.600000000000001</v>
      </c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1">
        <f t="shared" si="14"/>
        <v>-0.10000000000000024</v>
      </c>
      <c r="CF48" s="57"/>
      <c r="CG48" s="56"/>
      <c r="CH48" s="57" t="s">
        <v>347</v>
      </c>
      <c r="CI48" s="57" t="s">
        <v>396</v>
      </c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8" t="s">
        <v>348</v>
      </c>
      <c r="CV48" s="58" t="s">
        <v>402</v>
      </c>
      <c r="CW48" s="72" t="s">
        <v>349</v>
      </c>
    </row>
    <row r="49" spans="1:101" ht="12.75">
      <c r="A49" s="60">
        <v>19</v>
      </c>
      <c r="B49" s="59" t="s">
        <v>88</v>
      </c>
      <c r="C49" s="55">
        <v>24</v>
      </c>
      <c r="D49" s="55">
        <v>160</v>
      </c>
      <c r="E49" s="55">
        <v>62</v>
      </c>
      <c r="F49" s="35">
        <v>62</v>
      </c>
      <c r="G49" s="35">
        <v>62</v>
      </c>
      <c r="H49" s="35">
        <v>62</v>
      </c>
      <c r="I49" s="35">
        <v>61.9</v>
      </c>
      <c r="J49" s="35">
        <v>62</v>
      </c>
      <c r="K49" s="35">
        <v>60.5</v>
      </c>
      <c r="L49" s="35">
        <v>61</v>
      </c>
      <c r="M49" s="35">
        <v>61</v>
      </c>
      <c r="N49" s="35">
        <v>61</v>
      </c>
      <c r="O49" s="35">
        <v>61</v>
      </c>
      <c r="P49" s="35">
        <v>60.8</v>
      </c>
      <c r="Q49" s="35">
        <v>60.8</v>
      </c>
      <c r="R49" s="35"/>
      <c r="S49" s="35">
        <v>61.6</v>
      </c>
      <c r="T49" s="35">
        <v>60.5</v>
      </c>
      <c r="U49" s="35">
        <v>60.8</v>
      </c>
      <c r="V49" s="35">
        <v>60.8</v>
      </c>
      <c r="W49" s="35">
        <v>60.7</v>
      </c>
      <c r="X49" s="35">
        <v>60.7</v>
      </c>
      <c r="Y49" s="35">
        <v>60.7</v>
      </c>
      <c r="Z49" s="35">
        <v>60.7</v>
      </c>
      <c r="AA49" s="35">
        <v>62</v>
      </c>
      <c r="AB49" s="35">
        <v>62</v>
      </c>
      <c r="AC49" s="35">
        <v>62.1</v>
      </c>
      <c r="AD49" s="35">
        <v>62</v>
      </c>
      <c r="AE49" s="35">
        <v>61.6</v>
      </c>
      <c r="AF49" s="35">
        <v>60.9</v>
      </c>
      <c r="AG49" s="35">
        <v>60.9</v>
      </c>
      <c r="AH49" s="35">
        <v>60.2</v>
      </c>
      <c r="AI49" s="35"/>
      <c r="AJ49" s="35">
        <v>59.7</v>
      </c>
      <c r="AK49" s="35">
        <v>59.5</v>
      </c>
      <c r="AL49" s="35"/>
      <c r="AM49" s="35"/>
      <c r="AN49" s="35"/>
      <c r="AO49" s="55">
        <v>59.5</v>
      </c>
      <c r="AP49" s="55">
        <v>59.5</v>
      </c>
      <c r="AQ49" s="55">
        <v>59.5</v>
      </c>
      <c r="AR49" s="55">
        <v>59.5</v>
      </c>
      <c r="AS49" s="55">
        <v>59.5</v>
      </c>
      <c r="AT49" s="55">
        <v>59.5</v>
      </c>
      <c r="AU49" s="55">
        <v>59.5</v>
      </c>
      <c r="AV49" s="55">
        <v>59.5</v>
      </c>
      <c r="AW49" s="55">
        <v>59.5</v>
      </c>
      <c r="AX49" s="55">
        <v>59.5</v>
      </c>
      <c r="AY49" s="55">
        <v>59.5</v>
      </c>
      <c r="AZ49" s="55">
        <v>59.5</v>
      </c>
      <c r="BA49" s="55">
        <v>59.5</v>
      </c>
      <c r="BB49" s="55">
        <v>59.5</v>
      </c>
      <c r="BC49" s="55">
        <v>59.5</v>
      </c>
      <c r="BD49" s="78"/>
      <c r="BE49" s="78"/>
      <c r="BF49" s="78"/>
      <c r="BG49" s="55">
        <v>54</v>
      </c>
      <c r="BH49" s="69">
        <f t="shared" si="12"/>
        <v>8</v>
      </c>
      <c r="BI49" s="54">
        <f t="shared" si="15"/>
        <v>2.5</v>
      </c>
      <c r="BJ49" s="69">
        <f t="shared" si="13"/>
        <v>5.5</v>
      </c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1">
        <f t="shared" si="14"/>
        <v>0.3125</v>
      </c>
      <c r="CF49" s="57"/>
      <c r="CG49" s="56">
        <f>AK49-AJ49</f>
        <v>-0.20000000000000284</v>
      </c>
      <c r="CH49" s="57" t="s">
        <v>89</v>
      </c>
      <c r="CI49" s="57" t="s">
        <v>90</v>
      </c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8" t="s">
        <v>91</v>
      </c>
      <c r="CV49" s="58" t="s">
        <v>92</v>
      </c>
      <c r="CW49" s="72"/>
    </row>
    <row r="50" spans="1:101" ht="18.75">
      <c r="A50" s="86" t="s">
        <v>360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8"/>
    </row>
    <row r="51" spans="1:101" ht="12.75" hidden="1">
      <c r="A51" s="9">
        <v>33</v>
      </c>
      <c r="B51" s="10" t="s">
        <v>185</v>
      </c>
      <c r="C51" s="14">
        <v>24</v>
      </c>
      <c r="D51" s="14">
        <v>160</v>
      </c>
      <c r="E51" s="14">
        <v>61.5</v>
      </c>
      <c r="F51" s="14"/>
      <c r="G51" s="14"/>
      <c r="H51" s="14"/>
      <c r="I51" s="14"/>
      <c r="J51" s="14"/>
      <c r="K51" s="14"/>
      <c r="L51" s="14"/>
      <c r="M51" s="23">
        <v>61.5</v>
      </c>
      <c r="N51" s="14">
        <v>61.5</v>
      </c>
      <c r="O51" s="14">
        <v>61.5</v>
      </c>
      <c r="P51" s="23">
        <v>59.6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>
        <v>55</v>
      </c>
      <c r="BH51" s="15">
        <f>E51-BG51</f>
        <v>6.5</v>
      </c>
      <c r="BI51" s="24">
        <f>O51-P51</f>
        <v>1.8999999999999986</v>
      </c>
      <c r="BJ51" s="15">
        <f>BH51-BI51</f>
        <v>4.600000000000001</v>
      </c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16">
        <f>BI51/BH51</f>
        <v>0.2923076923076921</v>
      </c>
      <c r="CF51" s="1"/>
      <c r="CG51" s="15"/>
      <c r="CH51" s="5" t="s">
        <v>186</v>
      </c>
      <c r="CI51" s="5" t="s">
        <v>186</v>
      </c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20" t="s">
        <v>187</v>
      </c>
      <c r="CU51" s="9" t="s">
        <v>188</v>
      </c>
      <c r="CV51" s="9" t="s">
        <v>189</v>
      </c>
      <c r="CW51" s="22">
        <v>40316</v>
      </c>
    </row>
    <row r="52" ht="12.75" hidden="1"/>
    <row r="53" spans="1:101" ht="12.75">
      <c r="A53" s="60">
        <v>15</v>
      </c>
      <c r="B53" s="59" t="s">
        <v>66</v>
      </c>
      <c r="C53" s="55">
        <v>29</v>
      </c>
      <c r="D53" s="55">
        <v>172</v>
      </c>
      <c r="E53" s="55">
        <v>59</v>
      </c>
      <c r="F53" s="35">
        <v>59</v>
      </c>
      <c r="G53" s="35">
        <v>59</v>
      </c>
      <c r="H53" s="35">
        <v>59</v>
      </c>
      <c r="I53" s="35">
        <v>59</v>
      </c>
      <c r="J53" s="35">
        <v>59</v>
      </c>
      <c r="K53" s="35">
        <v>59</v>
      </c>
      <c r="L53" s="35">
        <v>56</v>
      </c>
      <c r="M53" s="35">
        <v>56.5</v>
      </c>
      <c r="N53" s="35">
        <v>56</v>
      </c>
      <c r="O53" s="35">
        <v>54</v>
      </c>
      <c r="P53" s="35"/>
      <c r="Q53" s="35">
        <v>55</v>
      </c>
      <c r="R53" s="35">
        <v>55</v>
      </c>
      <c r="S53" s="35">
        <v>55</v>
      </c>
      <c r="T53" s="35">
        <v>53.8</v>
      </c>
      <c r="U53" s="35">
        <v>53.8</v>
      </c>
      <c r="V53" s="35">
        <v>53.8</v>
      </c>
      <c r="W53" s="35">
        <v>53.8</v>
      </c>
      <c r="X53" s="35">
        <v>53.8</v>
      </c>
      <c r="Y53" s="35">
        <v>53.8</v>
      </c>
      <c r="Z53" s="35">
        <v>53.8</v>
      </c>
      <c r="AA53" s="35">
        <f>U53+1</f>
        <v>54.8</v>
      </c>
      <c r="AB53" s="35">
        <v>54.8</v>
      </c>
      <c r="AC53" s="35">
        <v>55.8</v>
      </c>
      <c r="AD53" s="35">
        <f>AC53+1</f>
        <v>56.8</v>
      </c>
      <c r="AE53" s="35">
        <f>AD53+1</f>
        <v>57.8</v>
      </c>
      <c r="AF53" s="35"/>
      <c r="AG53" s="35"/>
      <c r="AH53" s="35"/>
      <c r="AI53" s="35"/>
      <c r="AJ53" s="35"/>
      <c r="AK53" s="35"/>
      <c r="AL53" s="35"/>
      <c r="AM53" s="35"/>
      <c r="AN53" s="35"/>
      <c r="AO53" s="55">
        <v>57.8</v>
      </c>
      <c r="AP53" s="55">
        <v>57.8</v>
      </c>
      <c r="AQ53" s="55">
        <v>57.8</v>
      </c>
      <c r="AR53" s="74">
        <v>56</v>
      </c>
      <c r="AS53" s="55">
        <v>56</v>
      </c>
      <c r="AT53" s="55">
        <v>56</v>
      </c>
      <c r="AU53" s="55">
        <v>56</v>
      </c>
      <c r="AV53" s="55">
        <v>56</v>
      </c>
      <c r="AW53" s="55">
        <v>56</v>
      </c>
      <c r="AX53" s="55">
        <v>56</v>
      </c>
      <c r="AY53" s="55">
        <v>56</v>
      </c>
      <c r="AZ53" s="55">
        <v>56</v>
      </c>
      <c r="BA53" s="55">
        <v>56</v>
      </c>
      <c r="BB53" s="55">
        <v>56</v>
      </c>
      <c r="BC53" s="55">
        <v>56</v>
      </c>
      <c r="BD53" s="55"/>
      <c r="BE53" s="55"/>
      <c r="BF53" s="55"/>
      <c r="BG53" s="55">
        <v>51</v>
      </c>
      <c r="BH53" s="69">
        <f aca="true" t="shared" si="16" ref="BH53:BH62">E53-BG53</f>
        <v>8</v>
      </c>
      <c r="BI53" s="54">
        <f>E53-BC53</f>
        <v>3</v>
      </c>
      <c r="BJ53" s="69">
        <f aca="true" t="shared" si="17" ref="BJ53:BJ69">BH53-BI53</f>
        <v>5</v>
      </c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1">
        <f aca="true" t="shared" si="18" ref="CE53:CE62">BI53/BH53</f>
        <v>0.375</v>
      </c>
      <c r="CF53" s="57"/>
      <c r="CG53" s="56"/>
      <c r="CH53" s="57" t="s">
        <v>65</v>
      </c>
      <c r="CI53" s="57" t="s">
        <v>255</v>
      </c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8" t="s">
        <v>67</v>
      </c>
      <c r="CV53" s="58" t="s">
        <v>68</v>
      </c>
      <c r="CW53" s="72">
        <v>40302</v>
      </c>
    </row>
    <row r="54" spans="1:101" ht="12.75">
      <c r="A54" s="73"/>
      <c r="B54" s="59" t="s">
        <v>362</v>
      </c>
      <c r="C54" s="55"/>
      <c r="D54" s="55">
        <v>166</v>
      </c>
      <c r="E54" s="55">
        <v>77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>
        <v>77</v>
      </c>
      <c r="AH54" s="35"/>
      <c r="AI54" s="35"/>
      <c r="AJ54" s="35"/>
      <c r="AK54" s="35"/>
      <c r="AL54" s="35">
        <v>73</v>
      </c>
      <c r="AM54" s="35">
        <v>72.5</v>
      </c>
      <c r="AN54" s="35">
        <v>72.5</v>
      </c>
      <c r="AO54" s="55">
        <v>72.5</v>
      </c>
      <c r="AP54" s="55">
        <v>72</v>
      </c>
      <c r="AQ54" s="55">
        <v>72</v>
      </c>
      <c r="AR54" s="55">
        <v>72</v>
      </c>
      <c r="AS54" s="74">
        <v>73.5</v>
      </c>
      <c r="AT54" s="74">
        <v>73</v>
      </c>
      <c r="AU54" s="55">
        <v>73</v>
      </c>
      <c r="AV54" s="55">
        <v>73</v>
      </c>
      <c r="AW54" s="55">
        <v>73</v>
      </c>
      <c r="AX54" s="55">
        <v>73</v>
      </c>
      <c r="AY54" s="55">
        <v>73</v>
      </c>
      <c r="AZ54" s="55">
        <v>73</v>
      </c>
      <c r="BA54" s="55">
        <v>73</v>
      </c>
      <c r="BB54" s="55">
        <v>73</v>
      </c>
      <c r="BC54" s="74">
        <v>72</v>
      </c>
      <c r="BD54" s="78">
        <v>72</v>
      </c>
      <c r="BE54" s="78">
        <v>72</v>
      </c>
      <c r="BF54" s="74">
        <v>71</v>
      </c>
      <c r="BG54" s="55">
        <v>67</v>
      </c>
      <c r="BH54" s="69">
        <f t="shared" si="16"/>
        <v>10</v>
      </c>
      <c r="BI54" s="54">
        <f>E54-BF54</f>
        <v>6</v>
      </c>
      <c r="BJ54" s="69">
        <f t="shared" si="17"/>
        <v>4</v>
      </c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1">
        <f t="shared" si="18"/>
        <v>0.6</v>
      </c>
      <c r="CF54" s="57"/>
      <c r="CG54" s="56"/>
      <c r="CH54" s="57" t="s">
        <v>342</v>
      </c>
      <c r="CI54" s="57" t="s">
        <v>336</v>
      </c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8" t="s">
        <v>334</v>
      </c>
      <c r="CV54" s="58" t="s">
        <v>337</v>
      </c>
      <c r="CW54" s="72" t="s">
        <v>333</v>
      </c>
    </row>
    <row r="55" spans="1:101" ht="12.75">
      <c r="A55" s="60"/>
      <c r="B55" s="59" t="s">
        <v>380</v>
      </c>
      <c r="C55" s="55">
        <v>23.5</v>
      </c>
      <c r="D55" s="55">
        <v>160</v>
      </c>
      <c r="E55" s="55">
        <v>53.5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55"/>
      <c r="AP55" s="55"/>
      <c r="AQ55" s="55"/>
      <c r="AR55" s="55"/>
      <c r="AS55" s="55"/>
      <c r="AT55" s="55"/>
      <c r="AU55" s="55"/>
      <c r="AV55" s="74">
        <v>53.5</v>
      </c>
      <c r="AW55" s="74">
        <v>52.5</v>
      </c>
      <c r="AX55" s="55">
        <v>52.5</v>
      </c>
      <c r="AY55" s="55">
        <v>52.5</v>
      </c>
      <c r="AZ55" s="55">
        <v>52.5</v>
      </c>
      <c r="BA55" s="55">
        <v>52.5</v>
      </c>
      <c r="BB55" s="55">
        <v>52.5</v>
      </c>
      <c r="BC55" s="55">
        <v>52.5</v>
      </c>
      <c r="BD55" s="55"/>
      <c r="BE55" s="55"/>
      <c r="BF55" s="55"/>
      <c r="BG55" s="55">
        <v>48</v>
      </c>
      <c r="BH55" s="69">
        <f t="shared" si="16"/>
        <v>5.5</v>
      </c>
      <c r="BI55" s="54">
        <f>E55-BC55</f>
        <v>1</v>
      </c>
      <c r="BJ55" s="69">
        <f t="shared" si="17"/>
        <v>4.5</v>
      </c>
      <c r="BK55" s="69">
        <f>H55-BJ55</f>
        <v>-4.5</v>
      </c>
      <c r="BL55" s="54">
        <f>H55-BI55</f>
        <v>-1</v>
      </c>
      <c r="BM55" s="69">
        <f>BK55-BL55</f>
        <v>-3.5</v>
      </c>
      <c r="BN55" s="69">
        <f>K55-BM55</f>
        <v>3.5</v>
      </c>
      <c r="BO55" s="54">
        <f>K55-BL55</f>
        <v>1</v>
      </c>
      <c r="BP55" s="69">
        <f>BN55-BO55</f>
        <v>2.5</v>
      </c>
      <c r="BQ55" s="69">
        <f>N55-BP55</f>
        <v>-2.5</v>
      </c>
      <c r="BR55" s="54">
        <f>N55-BO55</f>
        <v>-1</v>
      </c>
      <c r="BS55" s="69">
        <f>BQ55-BR55</f>
        <v>-1.5</v>
      </c>
      <c r="BT55" s="69">
        <f>Q55-BS55</f>
        <v>1.5</v>
      </c>
      <c r="BU55" s="54">
        <f>Q55-BR55</f>
        <v>1</v>
      </c>
      <c r="BV55" s="69">
        <f>BT55-BU55</f>
        <v>0.5</v>
      </c>
      <c r="BW55" s="69">
        <f>T55-BV55</f>
        <v>-0.5</v>
      </c>
      <c r="BX55" s="54">
        <f>T55-BU55</f>
        <v>-1</v>
      </c>
      <c r="BY55" s="69">
        <f>BW55-BX55</f>
        <v>0.5</v>
      </c>
      <c r="BZ55" s="69">
        <f>W55-BY55</f>
        <v>-0.5</v>
      </c>
      <c r="CA55" s="54">
        <f>W55-BX55</f>
        <v>1</v>
      </c>
      <c r="CB55" s="69">
        <f>BZ55-CA55</f>
        <v>-1.5</v>
      </c>
      <c r="CC55" s="69">
        <f>Z55-CB55</f>
        <v>1.5</v>
      </c>
      <c r="CD55" s="54">
        <f>Z55-CA55</f>
        <v>-1</v>
      </c>
      <c r="CE55" s="71">
        <f t="shared" si="18"/>
        <v>0.18181818181818182</v>
      </c>
      <c r="CF55" s="57"/>
      <c r="CG55" s="56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8"/>
      <c r="CV55" s="58"/>
      <c r="CW55" s="72"/>
    </row>
    <row r="56" spans="1:101" ht="12.75">
      <c r="A56" s="79"/>
      <c r="B56" s="80" t="s">
        <v>416</v>
      </c>
      <c r="C56" s="78">
        <v>28</v>
      </c>
      <c r="D56" s="78">
        <v>153</v>
      </c>
      <c r="E56" s="78">
        <v>55.7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>
        <v>55.6</v>
      </c>
      <c r="BC56" s="78"/>
      <c r="BD56" s="74">
        <v>54</v>
      </c>
      <c r="BE56" s="78"/>
      <c r="BF56" s="74">
        <v>53.6</v>
      </c>
      <c r="BG56" s="78">
        <v>50</v>
      </c>
      <c r="BH56" s="69">
        <f t="shared" si="16"/>
        <v>5.700000000000003</v>
      </c>
      <c r="BI56" s="54">
        <f>E56-BF56</f>
        <v>2.1000000000000014</v>
      </c>
      <c r="BJ56" s="69">
        <f t="shared" si="17"/>
        <v>3.6000000000000014</v>
      </c>
      <c r="BK56" s="69"/>
      <c r="BL56" s="54"/>
      <c r="BM56" s="69"/>
      <c r="BN56" s="69"/>
      <c r="BO56" s="54"/>
      <c r="BP56" s="69"/>
      <c r="BQ56" s="69"/>
      <c r="BR56" s="54"/>
      <c r="BS56" s="69"/>
      <c r="BT56" s="69"/>
      <c r="BU56" s="54"/>
      <c r="BV56" s="69"/>
      <c r="BW56" s="69"/>
      <c r="BX56" s="54"/>
      <c r="BY56" s="69"/>
      <c r="BZ56" s="69"/>
      <c r="CA56" s="54"/>
      <c r="CB56" s="69"/>
      <c r="CC56" s="69"/>
      <c r="CD56" s="54"/>
      <c r="CE56" s="71">
        <f t="shared" si="18"/>
        <v>0.36842105263157904</v>
      </c>
      <c r="CF56" s="1"/>
      <c r="CG56" s="15"/>
      <c r="CH56" s="81" t="s">
        <v>417</v>
      </c>
      <c r="CI56" s="81" t="s">
        <v>424</v>
      </c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79"/>
      <c r="CV56" s="79"/>
      <c r="CW56" s="82">
        <v>40627</v>
      </c>
    </row>
    <row r="57" spans="1:101" ht="12.75">
      <c r="A57" s="73">
        <v>21</v>
      </c>
      <c r="B57" s="59" t="s">
        <v>343</v>
      </c>
      <c r="C57" s="55">
        <v>25</v>
      </c>
      <c r="D57" s="55">
        <v>169</v>
      </c>
      <c r="E57" s="55">
        <v>59.5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>
        <v>59.5</v>
      </c>
      <c r="AN57" s="35"/>
      <c r="AO57" s="55">
        <v>60</v>
      </c>
      <c r="AP57" s="55">
        <v>60</v>
      </c>
      <c r="AQ57" s="55">
        <v>60</v>
      </c>
      <c r="AR57" s="74">
        <v>59.5</v>
      </c>
      <c r="AS57" s="55">
        <v>59.5</v>
      </c>
      <c r="AT57" s="74">
        <v>58.1</v>
      </c>
      <c r="AU57" s="55">
        <v>58.1</v>
      </c>
      <c r="AV57" s="74">
        <v>59.2</v>
      </c>
      <c r="AW57" s="74">
        <v>58.7</v>
      </c>
      <c r="AX57" s="74">
        <v>58.1</v>
      </c>
      <c r="AY57" s="74">
        <v>56.9</v>
      </c>
      <c r="AZ57" s="55">
        <v>56.9</v>
      </c>
      <c r="BA57" s="74">
        <v>58.5</v>
      </c>
      <c r="BB57" s="74">
        <v>58</v>
      </c>
      <c r="BC57" s="55">
        <v>58</v>
      </c>
      <c r="BD57" s="78"/>
      <c r="BE57" s="74">
        <v>57.3</v>
      </c>
      <c r="BF57" s="78"/>
      <c r="BG57" s="55">
        <v>54</v>
      </c>
      <c r="BH57" s="69">
        <f t="shared" si="16"/>
        <v>5.5</v>
      </c>
      <c r="BI57" s="54">
        <f>E57-BE57</f>
        <v>2.200000000000003</v>
      </c>
      <c r="BJ57" s="69">
        <f t="shared" si="17"/>
        <v>3.299999999999997</v>
      </c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1">
        <f t="shared" si="18"/>
        <v>0.4000000000000005</v>
      </c>
      <c r="CF57" s="57"/>
      <c r="CG57" s="56"/>
      <c r="CH57" s="57"/>
      <c r="CI57" s="75" t="s">
        <v>404</v>
      </c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 t="s">
        <v>345</v>
      </c>
      <c r="CU57" s="58" t="s">
        <v>332</v>
      </c>
      <c r="CV57" s="58" t="s">
        <v>344</v>
      </c>
      <c r="CW57" s="72"/>
    </row>
    <row r="58" spans="1:101" ht="12.75">
      <c r="A58" s="73"/>
      <c r="B58" s="59" t="s">
        <v>425</v>
      </c>
      <c r="C58" s="55"/>
      <c r="D58" s="55">
        <v>161</v>
      </c>
      <c r="E58" s="55">
        <v>72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55"/>
      <c r="AP58" s="55"/>
      <c r="AQ58" s="55"/>
      <c r="AR58" s="74"/>
      <c r="AS58" s="55"/>
      <c r="AT58" s="74"/>
      <c r="AU58" s="55"/>
      <c r="AV58" s="74"/>
      <c r="AW58" s="74"/>
      <c r="AX58" s="74"/>
      <c r="AY58" s="74"/>
      <c r="AZ58" s="55"/>
      <c r="BA58" s="74"/>
      <c r="BB58" s="74"/>
      <c r="BC58" s="55"/>
      <c r="BD58" s="78"/>
      <c r="BE58" s="78"/>
      <c r="BF58" s="74">
        <v>66.1</v>
      </c>
      <c r="BG58" s="55">
        <v>62</v>
      </c>
      <c r="BH58" s="69">
        <f t="shared" si="16"/>
        <v>10</v>
      </c>
      <c r="BI58" s="54">
        <f>E58-BF58</f>
        <v>5.900000000000006</v>
      </c>
      <c r="BJ58" s="69">
        <f>BH58-BI58</f>
        <v>4.099999999999994</v>
      </c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1">
        <f t="shared" si="18"/>
        <v>0.5900000000000005</v>
      </c>
      <c r="CF58" s="57"/>
      <c r="CG58" s="56"/>
      <c r="CH58" s="57" t="s">
        <v>426</v>
      </c>
      <c r="CI58" s="75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8"/>
      <c r="CV58" s="58"/>
      <c r="CW58" s="72"/>
    </row>
    <row r="59" spans="1:101" ht="12.75">
      <c r="A59" s="60">
        <v>17</v>
      </c>
      <c r="B59" s="59" t="s">
        <v>196</v>
      </c>
      <c r="C59" s="55">
        <v>24</v>
      </c>
      <c r="D59" s="55">
        <v>163</v>
      </c>
      <c r="E59" s="55">
        <v>66</v>
      </c>
      <c r="F59" s="35">
        <v>61</v>
      </c>
      <c r="G59" s="35">
        <v>61</v>
      </c>
      <c r="H59" s="35">
        <v>61</v>
      </c>
      <c r="I59" s="35">
        <v>61</v>
      </c>
      <c r="J59" s="35">
        <v>61</v>
      </c>
      <c r="K59" s="35">
        <v>61</v>
      </c>
      <c r="L59" s="35">
        <v>61</v>
      </c>
      <c r="M59" s="35">
        <v>61</v>
      </c>
      <c r="N59" s="35">
        <v>61</v>
      </c>
      <c r="O59" s="35">
        <v>61</v>
      </c>
      <c r="P59" s="35"/>
      <c r="Q59" s="35"/>
      <c r="R59" s="35"/>
      <c r="S59" s="35"/>
      <c r="T59" s="35"/>
      <c r="U59" s="35"/>
      <c r="V59" s="35"/>
      <c r="W59" s="35"/>
      <c r="X59" s="35">
        <v>66</v>
      </c>
      <c r="Y59" s="35">
        <v>66</v>
      </c>
      <c r="Z59" s="35">
        <v>66</v>
      </c>
      <c r="AA59" s="35">
        <f>Y59+1</f>
        <v>67</v>
      </c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55">
        <v>61</v>
      </c>
      <c r="AP59" s="55">
        <v>61</v>
      </c>
      <c r="AQ59" s="55">
        <v>61</v>
      </c>
      <c r="AR59" s="55">
        <v>61</v>
      </c>
      <c r="AS59" s="55">
        <v>61</v>
      </c>
      <c r="AT59" s="55">
        <v>61</v>
      </c>
      <c r="AU59" s="55">
        <v>61</v>
      </c>
      <c r="AV59" s="55">
        <v>61</v>
      </c>
      <c r="AW59" s="55">
        <v>61</v>
      </c>
      <c r="AX59" s="55">
        <v>61</v>
      </c>
      <c r="AY59" s="55">
        <v>61</v>
      </c>
      <c r="AZ59" s="74">
        <v>59</v>
      </c>
      <c r="BA59" s="55">
        <v>59</v>
      </c>
      <c r="BB59" s="55">
        <v>59</v>
      </c>
      <c r="BC59" s="55">
        <v>59</v>
      </c>
      <c r="BD59" s="55"/>
      <c r="BE59" s="55"/>
      <c r="BF59" s="55"/>
      <c r="BG59" s="55">
        <v>55</v>
      </c>
      <c r="BH59" s="69">
        <f t="shared" si="16"/>
        <v>11</v>
      </c>
      <c r="BI59" s="54">
        <f aca="true" t="shared" si="19" ref="BI59:BI67">E59-BC59</f>
        <v>7</v>
      </c>
      <c r="BJ59" s="69">
        <f t="shared" si="17"/>
        <v>4</v>
      </c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1">
        <f t="shared" si="18"/>
        <v>0.6363636363636364</v>
      </c>
      <c r="CF59" s="57"/>
      <c r="CG59" s="56"/>
      <c r="CH59" s="57" t="s">
        <v>281</v>
      </c>
      <c r="CI59" s="57" t="s">
        <v>281</v>
      </c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 t="s">
        <v>197</v>
      </c>
      <c r="CU59" s="58"/>
      <c r="CV59" s="58" t="s">
        <v>198</v>
      </c>
      <c r="CW59" s="72" t="s">
        <v>53</v>
      </c>
    </row>
    <row r="60" spans="1:101" ht="12.75">
      <c r="A60" s="60"/>
      <c r="B60" s="59" t="s">
        <v>384</v>
      </c>
      <c r="C60" s="55">
        <v>25</v>
      </c>
      <c r="D60" s="55">
        <v>165</v>
      </c>
      <c r="E60" s="55">
        <v>56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55"/>
      <c r="AP60" s="55"/>
      <c r="AQ60" s="55"/>
      <c r="AR60" s="74"/>
      <c r="AS60" s="55"/>
      <c r="AT60" s="55"/>
      <c r="AU60" s="55"/>
      <c r="AV60" s="55"/>
      <c r="AW60" s="74">
        <v>56</v>
      </c>
      <c r="AX60" s="55">
        <v>56</v>
      </c>
      <c r="AY60" s="55">
        <v>56</v>
      </c>
      <c r="AZ60" s="55">
        <v>56</v>
      </c>
      <c r="BA60" s="55">
        <v>56</v>
      </c>
      <c r="BB60" s="55">
        <v>56</v>
      </c>
      <c r="BC60" s="55">
        <v>56</v>
      </c>
      <c r="BD60" s="55"/>
      <c r="BE60" s="55"/>
      <c r="BF60" s="55"/>
      <c r="BG60" s="55">
        <v>52</v>
      </c>
      <c r="BH60" s="69">
        <f t="shared" si="16"/>
        <v>4</v>
      </c>
      <c r="BI60" s="54">
        <f t="shared" si="19"/>
        <v>0</v>
      </c>
      <c r="BJ60" s="69">
        <f t="shared" si="17"/>
        <v>4</v>
      </c>
      <c r="BK60" s="69">
        <f>H60-BJ60</f>
        <v>-4</v>
      </c>
      <c r="BL60" s="54">
        <f>H60-BI60</f>
        <v>0</v>
      </c>
      <c r="BM60" s="69">
        <f>BK60-BL60</f>
        <v>-4</v>
      </c>
      <c r="BN60" s="69">
        <f>K60-BM60</f>
        <v>4</v>
      </c>
      <c r="BO60" s="54">
        <f>K60-BL60</f>
        <v>0</v>
      </c>
      <c r="BP60" s="69">
        <f>BN60-BO60</f>
        <v>4</v>
      </c>
      <c r="BQ60" s="69">
        <f>N60-BP60</f>
        <v>-4</v>
      </c>
      <c r="BR60" s="54">
        <f>N60-BO60</f>
        <v>0</v>
      </c>
      <c r="BS60" s="69">
        <f>BQ60-BR60</f>
        <v>-4</v>
      </c>
      <c r="BT60" s="69">
        <f>Q60-BS60</f>
        <v>4</v>
      </c>
      <c r="BU60" s="54">
        <f>Q60-BR60</f>
        <v>0</v>
      </c>
      <c r="BV60" s="69">
        <f>BT60-BU60</f>
        <v>4</v>
      </c>
      <c r="BW60" s="69">
        <f>T60-BV60</f>
        <v>-4</v>
      </c>
      <c r="BX60" s="54">
        <f>T60-BU60</f>
        <v>0</v>
      </c>
      <c r="BY60" s="69">
        <f>BW60-BX60</f>
        <v>-4</v>
      </c>
      <c r="BZ60" s="69">
        <f>W60-BY60</f>
        <v>4</v>
      </c>
      <c r="CA60" s="54">
        <f>W60-BX60</f>
        <v>0</v>
      </c>
      <c r="CB60" s="69">
        <f>BZ60-CA60</f>
        <v>4</v>
      </c>
      <c r="CC60" s="69">
        <f>Z60-CB60</f>
        <v>-4</v>
      </c>
      <c r="CD60" s="54">
        <f>Z60-CA60</f>
        <v>0</v>
      </c>
      <c r="CE60" s="71">
        <f t="shared" si="18"/>
        <v>0</v>
      </c>
      <c r="CF60" s="57"/>
      <c r="CG60" s="56"/>
      <c r="CH60" s="57" t="s">
        <v>385</v>
      </c>
      <c r="CI60" s="57" t="s">
        <v>385</v>
      </c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8"/>
      <c r="CV60" s="58"/>
      <c r="CW60" s="72"/>
    </row>
    <row r="61" spans="1:101" ht="12.75">
      <c r="A61" s="60">
        <v>33</v>
      </c>
      <c r="B61" s="59" t="s">
        <v>302</v>
      </c>
      <c r="C61" s="55"/>
      <c r="D61" s="55">
        <v>177</v>
      </c>
      <c r="E61" s="55">
        <v>65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>
        <v>65</v>
      </c>
      <c r="AF61" s="35">
        <v>65</v>
      </c>
      <c r="AG61" s="35"/>
      <c r="AH61" s="35"/>
      <c r="AI61" s="35">
        <v>62.5</v>
      </c>
      <c r="AJ61" s="35">
        <v>62.5</v>
      </c>
      <c r="AK61" s="35">
        <v>61.9</v>
      </c>
      <c r="AL61" s="35">
        <v>62.3</v>
      </c>
      <c r="AM61" s="35"/>
      <c r="AN61" s="35"/>
      <c r="AO61" s="55">
        <v>62.3</v>
      </c>
      <c r="AP61" s="55">
        <v>62.3</v>
      </c>
      <c r="AQ61" s="55">
        <v>62.3</v>
      </c>
      <c r="AR61" s="55">
        <v>62.3</v>
      </c>
      <c r="AS61" s="55">
        <v>62.3</v>
      </c>
      <c r="AT61" s="55">
        <v>62.3</v>
      </c>
      <c r="AU61" s="55">
        <v>62.3</v>
      </c>
      <c r="AV61" s="55">
        <v>62.3</v>
      </c>
      <c r="AW61" s="74">
        <v>62.4</v>
      </c>
      <c r="AX61" s="55">
        <v>62.4</v>
      </c>
      <c r="AY61" s="74">
        <v>61.7</v>
      </c>
      <c r="AZ61" s="74">
        <v>61.7</v>
      </c>
      <c r="BA61" s="55">
        <v>61.7</v>
      </c>
      <c r="BB61" s="55">
        <v>61.7</v>
      </c>
      <c r="BC61" s="55">
        <v>61.7</v>
      </c>
      <c r="BD61" s="55"/>
      <c r="BE61" s="55"/>
      <c r="BF61" s="55"/>
      <c r="BG61" s="55">
        <v>58</v>
      </c>
      <c r="BH61" s="69">
        <f t="shared" si="16"/>
        <v>7</v>
      </c>
      <c r="BI61" s="54">
        <f t="shared" si="19"/>
        <v>3.299999999999997</v>
      </c>
      <c r="BJ61" s="69">
        <f t="shared" si="17"/>
        <v>3.700000000000003</v>
      </c>
      <c r="BK61" s="69">
        <f>H61-BJ61</f>
        <v>-3.700000000000003</v>
      </c>
      <c r="BL61" s="54">
        <f>H61-BI61</f>
        <v>-3.299999999999997</v>
      </c>
      <c r="BM61" s="69">
        <f>BK61-BL61</f>
        <v>-0.4000000000000057</v>
      </c>
      <c r="BN61" s="69">
        <f>K61-BM61</f>
        <v>0.4000000000000057</v>
      </c>
      <c r="BO61" s="54">
        <f>K61-BL61</f>
        <v>3.299999999999997</v>
      </c>
      <c r="BP61" s="69">
        <f>BN61-BO61</f>
        <v>-2.8999999999999915</v>
      </c>
      <c r="BQ61" s="69">
        <f>N61-BP61</f>
        <v>2.8999999999999915</v>
      </c>
      <c r="BR61" s="54">
        <f>N61-BO61</f>
        <v>-3.299999999999997</v>
      </c>
      <c r="BS61" s="69">
        <f>BQ61-BR61</f>
        <v>6.199999999999989</v>
      </c>
      <c r="BT61" s="69">
        <f>Q61-BS61</f>
        <v>-6.199999999999989</v>
      </c>
      <c r="BU61" s="54">
        <f>Q61-BR61</f>
        <v>3.299999999999997</v>
      </c>
      <c r="BV61" s="69">
        <f>BT61-BU61</f>
        <v>-9.499999999999986</v>
      </c>
      <c r="BW61" s="69">
        <f>T61-BV61</f>
        <v>9.499999999999986</v>
      </c>
      <c r="BX61" s="54">
        <f>T61-BU61</f>
        <v>-3.299999999999997</v>
      </c>
      <c r="BY61" s="69">
        <f>BW61-BX61</f>
        <v>12.799999999999983</v>
      </c>
      <c r="BZ61" s="69">
        <f>W61-BY61</f>
        <v>-12.799999999999983</v>
      </c>
      <c r="CA61" s="54">
        <f>W61-BX61</f>
        <v>3.299999999999997</v>
      </c>
      <c r="CB61" s="69">
        <f>BZ61-CA61</f>
        <v>-16.09999999999998</v>
      </c>
      <c r="CC61" s="69">
        <f>Z61-CB61</f>
        <v>16.09999999999998</v>
      </c>
      <c r="CD61" s="54">
        <f>Z61-CA61</f>
        <v>-3.299999999999997</v>
      </c>
      <c r="CE61" s="71">
        <f t="shared" si="18"/>
        <v>0.47142857142857103</v>
      </c>
      <c r="CF61" s="57"/>
      <c r="CG61" s="56">
        <f>AK61-AJ61</f>
        <v>-0.6000000000000014</v>
      </c>
      <c r="CH61" s="57" t="s">
        <v>303</v>
      </c>
      <c r="CI61" s="57" t="s">
        <v>328</v>
      </c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8" t="s">
        <v>332</v>
      </c>
      <c r="CV61" s="58"/>
      <c r="CW61" s="72"/>
    </row>
    <row r="62" spans="1:101" ht="12.75">
      <c r="A62" s="60">
        <v>24</v>
      </c>
      <c r="B62" s="59" t="s">
        <v>140</v>
      </c>
      <c r="C62" s="55">
        <v>25</v>
      </c>
      <c r="D62" s="55">
        <v>165</v>
      </c>
      <c r="E62" s="55">
        <v>57.5</v>
      </c>
      <c r="F62" s="35">
        <v>57</v>
      </c>
      <c r="G62" s="35">
        <v>56.8</v>
      </c>
      <c r="H62" s="35">
        <v>56.8</v>
      </c>
      <c r="I62" s="35">
        <v>56.3</v>
      </c>
      <c r="J62" s="35">
        <v>55.9</v>
      </c>
      <c r="K62" s="35">
        <v>55.7</v>
      </c>
      <c r="L62" s="35">
        <v>55.9</v>
      </c>
      <c r="M62" s="35">
        <v>55.1</v>
      </c>
      <c r="N62" s="35">
        <v>54.6</v>
      </c>
      <c r="O62" s="35">
        <v>54.9</v>
      </c>
      <c r="P62" s="35"/>
      <c r="Q62" s="35"/>
      <c r="R62" s="35"/>
      <c r="S62" s="35">
        <v>55.2</v>
      </c>
      <c r="T62" s="35">
        <v>55.7</v>
      </c>
      <c r="U62" s="35">
        <v>53.9</v>
      </c>
      <c r="V62" s="35">
        <v>54.2</v>
      </c>
      <c r="W62" s="35">
        <v>54.2</v>
      </c>
      <c r="X62" s="35">
        <v>55.3</v>
      </c>
      <c r="Y62" s="35">
        <v>54.2</v>
      </c>
      <c r="Z62" s="35">
        <v>54.2</v>
      </c>
      <c r="AA62" s="35">
        <v>54.1</v>
      </c>
      <c r="AB62" s="35">
        <v>54.1</v>
      </c>
      <c r="AC62" s="35">
        <v>55.1</v>
      </c>
      <c r="AD62" s="35">
        <v>55.6</v>
      </c>
      <c r="AE62" s="35">
        <f>AD62+1</f>
        <v>56.6</v>
      </c>
      <c r="AF62" s="35">
        <v>56.6</v>
      </c>
      <c r="AG62" s="35">
        <f>56.2</f>
        <v>56.2</v>
      </c>
      <c r="AH62" s="35">
        <v>56.3</v>
      </c>
      <c r="AI62" s="35"/>
      <c r="AJ62" s="35"/>
      <c r="AK62" s="35"/>
      <c r="AL62" s="35"/>
      <c r="AM62" s="35"/>
      <c r="AN62" s="35"/>
      <c r="AO62" s="55">
        <v>56.3</v>
      </c>
      <c r="AP62" s="55">
        <v>56.3</v>
      </c>
      <c r="AQ62" s="55">
        <v>56.3</v>
      </c>
      <c r="AR62" s="55">
        <v>56.3</v>
      </c>
      <c r="AS62" s="55">
        <v>56.3</v>
      </c>
      <c r="AT62" s="55">
        <v>56.3</v>
      </c>
      <c r="AU62" s="55">
        <v>56.3</v>
      </c>
      <c r="AV62" s="55">
        <v>56.3</v>
      </c>
      <c r="AW62" s="55">
        <v>56.3</v>
      </c>
      <c r="AX62" s="55">
        <v>56.3</v>
      </c>
      <c r="AY62" s="55">
        <v>56.3</v>
      </c>
      <c r="AZ62" s="55">
        <v>56.3</v>
      </c>
      <c r="BA62" s="55">
        <v>56.3</v>
      </c>
      <c r="BB62" s="55">
        <v>56.3</v>
      </c>
      <c r="BC62" s="55">
        <v>56.3</v>
      </c>
      <c r="BD62" s="55"/>
      <c r="BE62" s="55"/>
      <c r="BF62" s="55"/>
      <c r="BG62" s="55">
        <v>53</v>
      </c>
      <c r="BH62" s="69">
        <f t="shared" si="16"/>
        <v>4.5</v>
      </c>
      <c r="BI62" s="54">
        <f t="shared" si="19"/>
        <v>1.2000000000000028</v>
      </c>
      <c r="BJ62" s="69">
        <f t="shared" si="17"/>
        <v>3.299999999999997</v>
      </c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1">
        <f t="shared" si="18"/>
        <v>0.2666666666666673</v>
      </c>
      <c r="CF62" s="57">
        <f>E62</f>
        <v>57.5</v>
      </c>
      <c r="CG62" s="56"/>
      <c r="CH62" s="57" t="s">
        <v>282</v>
      </c>
      <c r="CI62" s="57" t="s">
        <v>324</v>
      </c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8" t="s">
        <v>141</v>
      </c>
      <c r="CV62" s="58" t="s">
        <v>142</v>
      </c>
      <c r="CW62" s="72" t="s">
        <v>53</v>
      </c>
    </row>
    <row r="63" spans="1:101" ht="12.75">
      <c r="A63" s="73">
        <v>22</v>
      </c>
      <c r="B63" s="59" t="s">
        <v>364</v>
      </c>
      <c r="C63" s="55">
        <v>27</v>
      </c>
      <c r="D63" s="55">
        <v>173</v>
      </c>
      <c r="E63" s="55">
        <v>69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55"/>
      <c r="AP63" s="55"/>
      <c r="AQ63" s="55"/>
      <c r="AR63" s="55"/>
      <c r="AS63" s="74">
        <v>68</v>
      </c>
      <c r="AT63" s="74">
        <v>67.5</v>
      </c>
      <c r="AU63" s="55">
        <v>67.5</v>
      </c>
      <c r="AV63" s="55">
        <v>67.5</v>
      </c>
      <c r="AW63" s="55">
        <v>67.5</v>
      </c>
      <c r="AX63" s="74">
        <v>66</v>
      </c>
      <c r="AY63" s="55">
        <v>66</v>
      </c>
      <c r="AZ63" s="55">
        <v>66</v>
      </c>
      <c r="BA63" s="55">
        <v>66</v>
      </c>
      <c r="BB63" s="74">
        <v>65</v>
      </c>
      <c r="BC63" s="74">
        <v>65</v>
      </c>
      <c r="BD63" s="78"/>
      <c r="BE63" s="78"/>
      <c r="BF63" s="78"/>
      <c r="BG63" s="55">
        <v>62</v>
      </c>
      <c r="BH63" s="69">
        <f aca="true" t="shared" si="20" ref="BH63:BH69">E63-BG63</f>
        <v>7</v>
      </c>
      <c r="BI63" s="54">
        <f t="shared" si="19"/>
        <v>4</v>
      </c>
      <c r="BJ63" s="69">
        <f t="shared" si="17"/>
        <v>3</v>
      </c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1"/>
      <c r="CF63" s="57"/>
      <c r="CG63" s="56"/>
      <c r="CH63" s="57" t="s">
        <v>366</v>
      </c>
      <c r="CI63" s="57" t="s">
        <v>406</v>
      </c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8" t="s">
        <v>365</v>
      </c>
      <c r="CV63" s="58"/>
      <c r="CW63" s="72"/>
    </row>
    <row r="64" spans="1:101" ht="12.75" hidden="1">
      <c r="A64" s="9">
        <v>26.5</v>
      </c>
      <c r="B64" s="10" t="s">
        <v>192</v>
      </c>
      <c r="C64" s="14">
        <v>24</v>
      </c>
      <c r="D64" s="14">
        <v>166</v>
      </c>
      <c r="E64" s="14">
        <v>57</v>
      </c>
      <c r="F64" s="14">
        <v>57</v>
      </c>
      <c r="G64" s="14">
        <v>57</v>
      </c>
      <c r="H64" s="14">
        <v>57</v>
      </c>
      <c r="I64" s="14">
        <v>57</v>
      </c>
      <c r="J64" s="14">
        <v>57</v>
      </c>
      <c r="K64" s="14">
        <v>57</v>
      </c>
      <c r="L64" s="14">
        <v>57</v>
      </c>
      <c r="M64" s="14">
        <v>57</v>
      </c>
      <c r="N64" s="14">
        <v>57</v>
      </c>
      <c r="O64" s="14">
        <v>57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14">
        <v>53</v>
      </c>
      <c r="BH64" s="69">
        <f t="shared" si="20"/>
        <v>4</v>
      </c>
      <c r="BI64" s="54">
        <f t="shared" si="19"/>
        <v>57</v>
      </c>
      <c r="BJ64" s="69">
        <f t="shared" si="17"/>
        <v>-53</v>
      </c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16">
        <f>BI64/BH64</f>
        <v>14.25</v>
      </c>
      <c r="CF64" s="1"/>
      <c r="CG64" s="19"/>
      <c r="CH64" s="5" t="s">
        <v>193</v>
      </c>
      <c r="CI64" s="5" t="s">
        <v>193</v>
      </c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20"/>
      <c r="CU64" s="9" t="s">
        <v>194</v>
      </c>
      <c r="CV64" s="9" t="s">
        <v>195</v>
      </c>
      <c r="CW64" s="22">
        <v>40304</v>
      </c>
    </row>
    <row r="65" spans="1:101" ht="12.75" hidden="1">
      <c r="A65" s="9">
        <v>27</v>
      </c>
      <c r="B65" s="10" t="s">
        <v>171</v>
      </c>
      <c r="C65" s="14">
        <v>26</v>
      </c>
      <c r="D65" s="14">
        <v>172</v>
      </c>
      <c r="E65" s="14">
        <v>65</v>
      </c>
      <c r="F65" s="14">
        <v>65</v>
      </c>
      <c r="G65" s="14">
        <v>65</v>
      </c>
      <c r="H65" s="14">
        <v>65</v>
      </c>
      <c r="I65" s="14">
        <v>65</v>
      </c>
      <c r="J65" s="14">
        <v>65</v>
      </c>
      <c r="K65" s="23">
        <v>64</v>
      </c>
      <c r="L65" s="23">
        <v>63.2</v>
      </c>
      <c r="M65" s="32">
        <v>63.9</v>
      </c>
      <c r="N65" s="14">
        <v>63.9</v>
      </c>
      <c r="O65" s="14">
        <v>63.9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14">
        <v>60</v>
      </c>
      <c r="BH65" s="69">
        <f t="shared" si="20"/>
        <v>5</v>
      </c>
      <c r="BI65" s="54">
        <f t="shared" si="19"/>
        <v>65</v>
      </c>
      <c r="BJ65" s="69">
        <f t="shared" si="17"/>
        <v>-60</v>
      </c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16">
        <f>BI65/BH65</f>
        <v>13</v>
      </c>
      <c r="CF65" s="1"/>
      <c r="CG65" s="19"/>
      <c r="CH65" s="5" t="s">
        <v>172</v>
      </c>
      <c r="CI65" s="5" t="s">
        <v>155</v>
      </c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20"/>
      <c r="CU65" s="9" t="s">
        <v>71</v>
      </c>
      <c r="CV65" s="9" t="s">
        <v>173</v>
      </c>
      <c r="CW65" s="22">
        <v>40297</v>
      </c>
    </row>
    <row r="66" spans="1:101" ht="12.75" hidden="1">
      <c r="A66" s="9">
        <v>27.5</v>
      </c>
      <c r="B66" s="10" t="s">
        <v>143</v>
      </c>
      <c r="C66" s="14">
        <v>32</v>
      </c>
      <c r="D66" s="14">
        <v>175</v>
      </c>
      <c r="E66" s="14">
        <v>64.5</v>
      </c>
      <c r="F66" s="14">
        <v>64.5</v>
      </c>
      <c r="G66" s="14">
        <v>64.5</v>
      </c>
      <c r="H66" s="14">
        <v>64.5</v>
      </c>
      <c r="I66" s="14">
        <v>64.5</v>
      </c>
      <c r="J66" s="14">
        <v>64.5</v>
      </c>
      <c r="K66" s="14">
        <v>64.5</v>
      </c>
      <c r="L66" s="14">
        <v>64.5</v>
      </c>
      <c r="M66" s="14">
        <v>64.5</v>
      </c>
      <c r="N66" s="23">
        <v>62</v>
      </c>
      <c r="O66" s="14">
        <v>62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14">
        <v>59</v>
      </c>
      <c r="BH66" s="69">
        <f t="shared" si="20"/>
        <v>5.5</v>
      </c>
      <c r="BI66" s="54">
        <f t="shared" si="19"/>
        <v>64.5</v>
      </c>
      <c r="BJ66" s="69">
        <f t="shared" si="17"/>
        <v>-59</v>
      </c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16">
        <f>BI66/BH66</f>
        <v>11.727272727272727</v>
      </c>
      <c r="CF66" s="1"/>
      <c r="CG66" s="19"/>
      <c r="CH66" s="5" t="s">
        <v>144</v>
      </c>
      <c r="CI66" s="5" t="s">
        <v>144</v>
      </c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20" t="s">
        <v>145</v>
      </c>
      <c r="CU66" s="9" t="s">
        <v>146</v>
      </c>
      <c r="CV66" s="9" t="s">
        <v>147</v>
      </c>
      <c r="CW66" s="22">
        <v>40301</v>
      </c>
    </row>
    <row r="67" spans="1:101" ht="12.75" hidden="1">
      <c r="A67" s="36">
        <v>28</v>
      </c>
      <c r="B67" s="37" t="s">
        <v>162</v>
      </c>
      <c r="C67" s="38">
        <v>27</v>
      </c>
      <c r="D67" s="38">
        <v>165</v>
      </c>
      <c r="E67" s="38">
        <v>57.3</v>
      </c>
      <c r="F67" s="38">
        <v>56</v>
      </c>
      <c r="G67" s="38">
        <v>56</v>
      </c>
      <c r="H67" s="38">
        <v>56</v>
      </c>
      <c r="I67" s="38">
        <v>56</v>
      </c>
      <c r="J67" s="38">
        <v>56</v>
      </c>
      <c r="K67" s="38">
        <v>56</v>
      </c>
      <c r="L67" s="38">
        <v>56</v>
      </c>
      <c r="M67" s="38">
        <v>56</v>
      </c>
      <c r="N67" s="38">
        <v>56</v>
      </c>
      <c r="O67" s="38">
        <v>56</v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55"/>
      <c r="AX67" s="55"/>
      <c r="AY67" s="55"/>
      <c r="AZ67" s="55"/>
      <c r="BA67" s="55"/>
      <c r="BB67" s="55"/>
      <c r="BC67" s="55"/>
      <c r="BD67" s="77"/>
      <c r="BE67" s="77"/>
      <c r="BF67" s="77"/>
      <c r="BG67" s="38">
        <v>53</v>
      </c>
      <c r="BH67" s="69">
        <f t="shared" si="20"/>
        <v>4.299999999999997</v>
      </c>
      <c r="BI67" s="54">
        <f t="shared" si="19"/>
        <v>57.3</v>
      </c>
      <c r="BJ67" s="69">
        <f t="shared" si="17"/>
        <v>-53</v>
      </c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16">
        <f>BI67/BH67</f>
        <v>13.325581395348845</v>
      </c>
      <c r="CF67" s="41">
        <f>E67</f>
        <v>57.3</v>
      </c>
      <c r="CG67" s="42"/>
      <c r="CH67" s="40" t="s">
        <v>163</v>
      </c>
      <c r="CI67" s="40" t="s">
        <v>164</v>
      </c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4"/>
      <c r="CU67" s="36" t="s">
        <v>165</v>
      </c>
      <c r="CV67" s="45" t="s">
        <v>166</v>
      </c>
      <c r="CW67" s="46" t="s">
        <v>53</v>
      </c>
    </row>
    <row r="68" spans="1:101" ht="12.75">
      <c r="A68" s="60">
        <v>26</v>
      </c>
      <c r="B68" s="59" t="s">
        <v>376</v>
      </c>
      <c r="C68" s="55">
        <v>25</v>
      </c>
      <c r="D68" s="55">
        <v>170</v>
      </c>
      <c r="E68" s="55">
        <v>60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55"/>
      <c r="AP68" s="55"/>
      <c r="AQ68" s="55"/>
      <c r="AR68" s="55"/>
      <c r="AS68" s="55"/>
      <c r="AT68" s="55"/>
      <c r="AU68" s="74">
        <v>59.4</v>
      </c>
      <c r="AV68" s="74">
        <v>59</v>
      </c>
      <c r="AW68" s="55">
        <v>59</v>
      </c>
      <c r="AX68" s="74">
        <v>59.7</v>
      </c>
      <c r="AY68" s="74">
        <v>58.5</v>
      </c>
      <c r="AZ68" s="55">
        <v>58.5</v>
      </c>
      <c r="BA68" s="55">
        <v>58.5</v>
      </c>
      <c r="BB68" s="74">
        <v>59</v>
      </c>
      <c r="BC68" s="55">
        <v>59</v>
      </c>
      <c r="BD68" s="55">
        <v>59.5</v>
      </c>
      <c r="BE68" s="55"/>
      <c r="BF68" s="55"/>
      <c r="BG68" s="55">
        <v>57</v>
      </c>
      <c r="BH68" s="69">
        <f t="shared" si="20"/>
        <v>3</v>
      </c>
      <c r="BI68" s="54">
        <f>E68-BD68</f>
        <v>0.5</v>
      </c>
      <c r="BJ68" s="69">
        <f t="shared" si="17"/>
        <v>2.5</v>
      </c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1">
        <f>BI68/BH68</f>
        <v>0.16666666666666666</v>
      </c>
      <c r="CF68" s="57"/>
      <c r="CG68" s="56"/>
      <c r="CH68" s="57" t="s">
        <v>378</v>
      </c>
      <c r="CI68" s="57" t="s">
        <v>418</v>
      </c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8" t="s">
        <v>377</v>
      </c>
      <c r="CV68" s="58" t="s">
        <v>379</v>
      </c>
      <c r="CW68" s="72"/>
    </row>
    <row r="69" spans="1:101" ht="15.75" customHeight="1" hidden="1">
      <c r="A69" s="9">
        <v>58</v>
      </c>
      <c r="B69" s="10" t="s">
        <v>130</v>
      </c>
      <c r="C69" s="14"/>
      <c r="D69" s="14">
        <v>173</v>
      </c>
      <c r="E69" s="14">
        <v>63</v>
      </c>
      <c r="F69" s="14">
        <v>63.2</v>
      </c>
      <c r="G69" s="23">
        <v>62.7</v>
      </c>
      <c r="H69" s="23">
        <v>62</v>
      </c>
      <c r="I69" s="14">
        <v>62</v>
      </c>
      <c r="J69" s="23">
        <v>59.999</v>
      </c>
      <c r="K69" s="14">
        <v>59.9</v>
      </c>
      <c r="L69" s="14">
        <v>59.9</v>
      </c>
      <c r="M69" s="14">
        <v>59.9</v>
      </c>
      <c r="N69" s="14">
        <v>59.9</v>
      </c>
      <c r="O69" s="14">
        <v>59.9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55"/>
      <c r="BB69" s="55"/>
      <c r="BC69" s="55"/>
      <c r="BD69" s="55"/>
      <c r="BE69" s="55"/>
      <c r="BF69" s="55"/>
      <c r="BG69" s="14">
        <v>59</v>
      </c>
      <c r="BH69" s="69">
        <f t="shared" si="20"/>
        <v>4</v>
      </c>
      <c r="BI69" s="54">
        <f>E69-AV69</f>
        <v>63</v>
      </c>
      <c r="BJ69" s="69">
        <f t="shared" si="17"/>
        <v>-59</v>
      </c>
      <c r="BK69" s="69">
        <f>H69-BJ69</f>
        <v>121</v>
      </c>
      <c r="BL69" s="54">
        <f>H69-BI69</f>
        <v>-1</v>
      </c>
      <c r="BM69" s="69">
        <f>BK69-BL69</f>
        <v>122</v>
      </c>
      <c r="BN69" s="69">
        <f>K69-BM69</f>
        <v>-62.1</v>
      </c>
      <c r="BO69" s="54">
        <f>K69-BL69</f>
        <v>60.9</v>
      </c>
      <c r="BP69" s="69">
        <f>BN69-BO69</f>
        <v>-123</v>
      </c>
      <c r="BQ69" s="69">
        <f>N69-BP69</f>
        <v>182.9</v>
      </c>
      <c r="BR69" s="54">
        <f>N69-BO69</f>
        <v>-1</v>
      </c>
      <c r="BS69" s="69">
        <f>BQ69-BR69</f>
        <v>183.9</v>
      </c>
      <c r="BT69" s="69">
        <f>Q69-BS69</f>
        <v>-183.9</v>
      </c>
      <c r="BU69" s="54">
        <f>Q69-BR69</f>
        <v>1</v>
      </c>
      <c r="BV69" s="69">
        <f>BT69-BU69</f>
        <v>-184.9</v>
      </c>
      <c r="BW69" s="69">
        <f>T69-BV69</f>
        <v>184.9</v>
      </c>
      <c r="BX69" s="54">
        <f>T69-BU69</f>
        <v>-1</v>
      </c>
      <c r="BY69" s="69">
        <f>BW69-BX69</f>
        <v>185.9</v>
      </c>
      <c r="BZ69" s="69">
        <f>W69-BY69</f>
        <v>-185.9</v>
      </c>
      <c r="CA69" s="54">
        <f>W69-BX69</f>
        <v>1</v>
      </c>
      <c r="CB69" s="69">
        <f>BZ69-CA69</f>
        <v>-186.9</v>
      </c>
      <c r="CC69" s="69">
        <f>Z69-CB69</f>
        <v>186.9</v>
      </c>
      <c r="CD69" s="54">
        <f>Z69-CA69</f>
        <v>-1</v>
      </c>
      <c r="CE69" s="69">
        <f>CC69-CD69</f>
        <v>187.9</v>
      </c>
      <c r="CF69" s="18">
        <f>E69</f>
        <v>63</v>
      </c>
      <c r="CG69" s="15"/>
      <c r="CH69" s="5" t="s">
        <v>131</v>
      </c>
      <c r="CI69" s="5" t="s">
        <v>132</v>
      </c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20"/>
      <c r="CU69" s="9"/>
      <c r="CV69" s="17"/>
      <c r="CW69" s="22" t="s">
        <v>53</v>
      </c>
    </row>
    <row r="70" spans="1:101" ht="18" customHeight="1">
      <c r="A70" s="89" t="s">
        <v>361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1"/>
    </row>
    <row r="71" spans="1:101" ht="12.75" hidden="1">
      <c r="A71" s="9">
        <v>44</v>
      </c>
      <c r="B71" s="10" t="s">
        <v>153</v>
      </c>
      <c r="C71" s="1"/>
      <c r="D71" s="1"/>
      <c r="E71" s="14">
        <v>62.8</v>
      </c>
      <c r="F71" s="14">
        <v>62.8</v>
      </c>
      <c r="G71" s="23">
        <v>60.8</v>
      </c>
      <c r="H71" s="14">
        <v>60.8</v>
      </c>
      <c r="I71" s="14">
        <v>60.8</v>
      </c>
      <c r="J71" s="14">
        <v>60.8</v>
      </c>
      <c r="K71" s="14">
        <v>60.8</v>
      </c>
      <c r="L71" s="14">
        <v>60.8</v>
      </c>
      <c r="M71" s="14">
        <v>60.8</v>
      </c>
      <c r="N71" s="14">
        <v>60.8</v>
      </c>
      <c r="O71" s="14">
        <v>60.8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>
        <v>58</v>
      </c>
      <c r="BH71" s="15">
        <f aca="true" t="shared" si="21" ref="BH71:BH82">E71-BG71</f>
        <v>4.799999999999997</v>
      </c>
      <c r="BI71" s="24">
        <f>E71-O71</f>
        <v>2</v>
      </c>
      <c r="BJ71" s="15">
        <f aca="true" t="shared" si="22" ref="BJ71:BJ82">BH71-BI71</f>
        <v>2.799999999999997</v>
      </c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16">
        <f aca="true" t="shared" si="23" ref="CE71:CE82">BI71/BH71</f>
        <v>0.4166666666666669</v>
      </c>
      <c r="CF71" s="1"/>
      <c r="CG71" s="15"/>
      <c r="CH71" s="5" t="s">
        <v>154</v>
      </c>
      <c r="CI71" s="5" t="s">
        <v>155</v>
      </c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20"/>
      <c r="CU71" s="9"/>
      <c r="CV71" s="17" t="s">
        <v>156</v>
      </c>
      <c r="CW71" s="31" t="s">
        <v>53</v>
      </c>
    </row>
    <row r="72" spans="1:101" ht="12.75" hidden="1">
      <c r="A72" s="9">
        <v>45</v>
      </c>
      <c r="B72" s="10" t="s">
        <v>148</v>
      </c>
      <c r="C72" s="14">
        <v>22</v>
      </c>
      <c r="D72" s="14">
        <v>170</v>
      </c>
      <c r="E72" s="14">
        <v>56</v>
      </c>
      <c r="F72" s="14">
        <v>55.7</v>
      </c>
      <c r="G72" s="23">
        <v>53.5</v>
      </c>
      <c r="H72" s="14">
        <v>53.5</v>
      </c>
      <c r="I72" s="14">
        <v>53.5</v>
      </c>
      <c r="J72" s="14">
        <v>53.5</v>
      </c>
      <c r="K72" s="14">
        <v>53.5</v>
      </c>
      <c r="L72" s="14">
        <v>53.5</v>
      </c>
      <c r="M72" s="14">
        <v>53.5</v>
      </c>
      <c r="N72" s="14">
        <v>53.5</v>
      </c>
      <c r="O72" s="14">
        <v>53.5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>
        <v>51</v>
      </c>
      <c r="BH72" s="15">
        <f t="shared" si="21"/>
        <v>5</v>
      </c>
      <c r="BI72" s="24">
        <f>E72-O72</f>
        <v>2.5</v>
      </c>
      <c r="BJ72" s="15">
        <f t="shared" si="22"/>
        <v>2.5</v>
      </c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16">
        <f t="shared" si="23"/>
        <v>0.5</v>
      </c>
      <c r="CF72" s="1"/>
      <c r="CG72" s="15"/>
      <c r="CH72" s="5" t="s">
        <v>149</v>
      </c>
      <c r="CI72" s="5" t="s">
        <v>150</v>
      </c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20"/>
      <c r="CU72" s="9" t="s">
        <v>151</v>
      </c>
      <c r="CV72" s="9" t="s">
        <v>152</v>
      </c>
      <c r="CW72" s="22">
        <v>40263</v>
      </c>
    </row>
    <row r="73" spans="1:101" ht="12.75">
      <c r="A73" s="60">
        <v>36</v>
      </c>
      <c r="B73" s="59" t="s">
        <v>339</v>
      </c>
      <c r="C73" s="55"/>
      <c r="D73" s="55">
        <v>165</v>
      </c>
      <c r="E73" s="55">
        <v>63.5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>
        <v>60.5</v>
      </c>
      <c r="AM73" s="35">
        <v>60.5</v>
      </c>
      <c r="AN73" s="35">
        <v>59.9</v>
      </c>
      <c r="AO73" s="55">
        <v>59.8</v>
      </c>
      <c r="AP73" s="55">
        <v>59.8</v>
      </c>
      <c r="AQ73" s="55">
        <v>59.8</v>
      </c>
      <c r="AR73" s="74">
        <v>59.8</v>
      </c>
      <c r="AS73" s="55">
        <v>59.8</v>
      </c>
      <c r="AT73" s="55">
        <v>59.8</v>
      </c>
      <c r="AU73" s="55">
        <v>59.8</v>
      </c>
      <c r="AV73" s="55">
        <v>59.8</v>
      </c>
      <c r="AW73" s="55">
        <v>59.8</v>
      </c>
      <c r="AX73" s="74">
        <v>59</v>
      </c>
      <c r="AY73" s="55">
        <v>59</v>
      </c>
      <c r="AZ73" s="55">
        <v>59</v>
      </c>
      <c r="BA73" s="55">
        <v>59</v>
      </c>
      <c r="BB73" s="55">
        <v>59</v>
      </c>
      <c r="BC73" s="55">
        <v>59</v>
      </c>
      <c r="BD73" s="55"/>
      <c r="BE73" s="55"/>
      <c r="BF73" s="55"/>
      <c r="BG73" s="55">
        <v>57</v>
      </c>
      <c r="BH73" s="69">
        <f>E73-BG73</f>
        <v>6.5</v>
      </c>
      <c r="BI73" s="54">
        <f>E73-BC73</f>
        <v>4.5</v>
      </c>
      <c r="BJ73" s="69">
        <f>BH73-BI73</f>
        <v>2</v>
      </c>
      <c r="BK73" s="69">
        <f>H73-BJ73</f>
        <v>-2</v>
      </c>
      <c r="BL73" s="54">
        <f>H73-BI73</f>
        <v>-4.5</v>
      </c>
      <c r="BM73" s="69">
        <f>BK73-BL73</f>
        <v>2.5</v>
      </c>
      <c r="BN73" s="69">
        <f>K73-BM73</f>
        <v>-2.5</v>
      </c>
      <c r="BO73" s="54">
        <f>K73-BL73</f>
        <v>4.5</v>
      </c>
      <c r="BP73" s="69">
        <f>BN73-BO73</f>
        <v>-7</v>
      </c>
      <c r="BQ73" s="69">
        <f>N73-BP73</f>
        <v>7</v>
      </c>
      <c r="BR73" s="54">
        <f>N73-BO73</f>
        <v>-4.5</v>
      </c>
      <c r="BS73" s="69">
        <f>BQ73-BR73</f>
        <v>11.5</v>
      </c>
      <c r="BT73" s="69">
        <f>Q73-BS73</f>
        <v>-11.5</v>
      </c>
      <c r="BU73" s="54">
        <f>Q73-BR73</f>
        <v>4.5</v>
      </c>
      <c r="BV73" s="69">
        <f>BT73-BU73</f>
        <v>-16</v>
      </c>
      <c r="BW73" s="69">
        <f>T73-BV73</f>
        <v>16</v>
      </c>
      <c r="BX73" s="54">
        <f>T73-BU73</f>
        <v>-4.5</v>
      </c>
      <c r="BY73" s="69">
        <f>BW73-BX73</f>
        <v>20.5</v>
      </c>
      <c r="BZ73" s="69">
        <f>W73-BY73</f>
        <v>-20.5</v>
      </c>
      <c r="CA73" s="54">
        <f>W73-BX73</f>
        <v>4.5</v>
      </c>
      <c r="CB73" s="69">
        <f>BZ73-CA73</f>
        <v>-25</v>
      </c>
      <c r="CC73" s="69">
        <f>Z73-CB73</f>
        <v>25</v>
      </c>
      <c r="CD73" s="54">
        <f>Z73-CA73</f>
        <v>-4.5</v>
      </c>
      <c r="CE73" s="71">
        <f t="shared" si="23"/>
        <v>0.6923076923076923</v>
      </c>
      <c r="CF73" s="57"/>
      <c r="CG73" s="56"/>
      <c r="CH73" s="57" t="s">
        <v>340</v>
      </c>
      <c r="CI73" s="57" t="s">
        <v>367</v>
      </c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 t="s">
        <v>341</v>
      </c>
      <c r="CU73" s="58"/>
      <c r="CV73" s="58"/>
      <c r="CW73" s="72" t="s">
        <v>333</v>
      </c>
    </row>
    <row r="74" spans="1:101" ht="12.75">
      <c r="A74" s="60">
        <v>29</v>
      </c>
      <c r="B74" s="59" t="s">
        <v>204</v>
      </c>
      <c r="C74" s="55">
        <v>25</v>
      </c>
      <c r="D74" s="55">
        <v>163</v>
      </c>
      <c r="E74" s="55">
        <v>56</v>
      </c>
      <c r="F74" s="35"/>
      <c r="G74" s="35"/>
      <c r="H74" s="35"/>
      <c r="I74" s="35"/>
      <c r="J74" s="35"/>
      <c r="K74" s="35"/>
      <c r="L74" s="35"/>
      <c r="M74" s="35"/>
      <c r="N74" s="35">
        <v>56</v>
      </c>
      <c r="O74" s="35">
        <v>56</v>
      </c>
      <c r="P74" s="35">
        <v>56</v>
      </c>
      <c r="Q74" s="35">
        <v>56</v>
      </c>
      <c r="R74" s="35">
        <v>56</v>
      </c>
      <c r="S74" s="35">
        <v>56</v>
      </c>
      <c r="T74" s="35">
        <v>56</v>
      </c>
      <c r="U74" s="35">
        <v>56</v>
      </c>
      <c r="V74" s="35">
        <v>56</v>
      </c>
      <c r="W74" s="35">
        <v>55.7</v>
      </c>
      <c r="X74" s="35">
        <v>55.7</v>
      </c>
      <c r="Y74" s="35">
        <v>55.7</v>
      </c>
      <c r="Z74" s="35">
        <v>55.7</v>
      </c>
      <c r="AA74" s="35">
        <v>55.7</v>
      </c>
      <c r="AB74" s="35">
        <v>55.7</v>
      </c>
      <c r="AC74" s="35">
        <v>55.7</v>
      </c>
      <c r="AD74" s="35">
        <v>55.7</v>
      </c>
      <c r="AE74" s="35">
        <v>55.7</v>
      </c>
      <c r="AF74" s="35">
        <v>55.7</v>
      </c>
      <c r="AG74" s="35">
        <v>55.7</v>
      </c>
      <c r="AH74" s="35"/>
      <c r="AI74" s="35"/>
      <c r="AJ74" s="35"/>
      <c r="AK74" s="35"/>
      <c r="AL74" s="35"/>
      <c r="AM74" s="35"/>
      <c r="AN74" s="35"/>
      <c r="AO74" s="55">
        <v>55.7</v>
      </c>
      <c r="AP74" s="55">
        <v>55.7</v>
      </c>
      <c r="AQ74" s="55">
        <v>55.7</v>
      </c>
      <c r="AR74" s="55">
        <v>55.7</v>
      </c>
      <c r="AS74" s="55">
        <v>55.7</v>
      </c>
      <c r="AT74" s="55">
        <v>55.7</v>
      </c>
      <c r="AU74" s="55">
        <v>55.7</v>
      </c>
      <c r="AV74" s="55">
        <v>55.7</v>
      </c>
      <c r="AW74" s="55">
        <v>55.7</v>
      </c>
      <c r="AX74" s="74">
        <v>56</v>
      </c>
      <c r="AY74" s="55">
        <v>56</v>
      </c>
      <c r="AZ74" s="74">
        <v>56</v>
      </c>
      <c r="BA74" s="55">
        <v>56</v>
      </c>
      <c r="BB74" s="55">
        <v>56</v>
      </c>
      <c r="BC74" s="55">
        <v>56</v>
      </c>
      <c r="BD74" s="55">
        <v>54.9</v>
      </c>
      <c r="BE74" s="55"/>
      <c r="BF74" s="55"/>
      <c r="BG74" s="55">
        <v>53</v>
      </c>
      <c r="BH74" s="69">
        <f>E74-BG74</f>
        <v>3</v>
      </c>
      <c r="BI74" s="54">
        <f>E74-BD74</f>
        <v>1.1000000000000014</v>
      </c>
      <c r="BJ74" s="69">
        <f>BH74-BI74</f>
        <v>1.8999999999999986</v>
      </c>
      <c r="BK74" s="69">
        <f>H74-BJ74</f>
        <v>-1.8999999999999986</v>
      </c>
      <c r="BL74" s="54">
        <f>H74-BI74</f>
        <v>-1.1000000000000014</v>
      </c>
      <c r="BM74" s="69">
        <f>BK74-BL74</f>
        <v>-0.7999999999999972</v>
      </c>
      <c r="BN74" s="69">
        <f>K74-BM74</f>
        <v>0.7999999999999972</v>
      </c>
      <c r="BO74" s="54">
        <f>K74-BL74</f>
        <v>1.1000000000000014</v>
      </c>
      <c r="BP74" s="69">
        <f>BN74-BO74</f>
        <v>-0.30000000000000426</v>
      </c>
      <c r="BQ74" s="69">
        <f>N74-BP74</f>
        <v>56.300000000000004</v>
      </c>
      <c r="BR74" s="54">
        <f>N74-BO74</f>
        <v>54.9</v>
      </c>
      <c r="BS74" s="69">
        <f>BQ74-BR74</f>
        <v>1.4000000000000057</v>
      </c>
      <c r="BT74" s="69">
        <f>Q74-BS74</f>
        <v>54.599999999999994</v>
      </c>
      <c r="BU74" s="54">
        <f>Q74-BR74</f>
        <v>1.1000000000000014</v>
      </c>
      <c r="BV74" s="69">
        <f>BT74-BU74</f>
        <v>53.49999999999999</v>
      </c>
      <c r="BW74" s="69">
        <f>T74-BV74</f>
        <v>2.500000000000007</v>
      </c>
      <c r="BX74" s="54">
        <f>T74-BU74</f>
        <v>54.9</v>
      </c>
      <c r="BY74" s="69">
        <f>BW74-BX74</f>
        <v>-52.39999999999999</v>
      </c>
      <c r="BZ74" s="69">
        <f>W74-BY74</f>
        <v>108.1</v>
      </c>
      <c r="CA74" s="54">
        <f>W74-BX74</f>
        <v>0.8000000000000043</v>
      </c>
      <c r="CB74" s="69">
        <f>BZ74-CA74</f>
        <v>107.29999999999998</v>
      </c>
      <c r="CC74" s="69">
        <f>Z74-CB74</f>
        <v>-51.59999999999998</v>
      </c>
      <c r="CD74" s="54">
        <f>Z74-CA74</f>
        <v>54.9</v>
      </c>
      <c r="CE74" s="71">
        <f t="shared" si="23"/>
        <v>0.36666666666666714</v>
      </c>
      <c r="CF74" s="57"/>
      <c r="CG74" s="56"/>
      <c r="CH74" s="57" t="s">
        <v>205</v>
      </c>
      <c r="CI74" s="57" t="s">
        <v>301</v>
      </c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 t="s">
        <v>206</v>
      </c>
      <c r="CU74" s="58" t="s">
        <v>207</v>
      </c>
      <c r="CV74" s="58" t="s">
        <v>208</v>
      </c>
      <c r="CW74" s="72">
        <v>40323</v>
      </c>
    </row>
    <row r="75" spans="1:101" ht="12.75">
      <c r="A75" s="60">
        <v>30</v>
      </c>
      <c r="B75" s="59" t="s">
        <v>318</v>
      </c>
      <c r="C75" s="55">
        <v>23</v>
      </c>
      <c r="D75" s="55">
        <v>172</v>
      </c>
      <c r="E75" s="55">
        <v>56.7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>
        <v>56.7</v>
      </c>
      <c r="AH75" s="35">
        <v>56.2</v>
      </c>
      <c r="AI75" s="35">
        <v>55.9</v>
      </c>
      <c r="AJ75" s="35">
        <v>55</v>
      </c>
      <c r="AK75" s="35">
        <v>55.6</v>
      </c>
      <c r="AL75" s="35">
        <v>55.6</v>
      </c>
      <c r="AM75" s="35"/>
      <c r="AN75" s="35"/>
      <c r="AO75" s="55">
        <v>54.9</v>
      </c>
      <c r="AP75" s="55">
        <v>54.9</v>
      </c>
      <c r="AQ75" s="55">
        <v>54.9</v>
      </c>
      <c r="AR75" s="55">
        <v>54.9</v>
      </c>
      <c r="AS75" s="55">
        <v>54.9</v>
      </c>
      <c r="AT75" s="55">
        <v>54.9</v>
      </c>
      <c r="AU75" s="55">
        <v>54.9</v>
      </c>
      <c r="AV75" s="55">
        <v>54.9</v>
      </c>
      <c r="AW75" s="55">
        <v>54.9</v>
      </c>
      <c r="AX75" s="55">
        <v>54.9</v>
      </c>
      <c r="AY75" s="55">
        <v>54.9</v>
      </c>
      <c r="AZ75" s="55">
        <v>54.9</v>
      </c>
      <c r="BA75" s="55">
        <v>54.9</v>
      </c>
      <c r="BB75" s="55">
        <v>54.9</v>
      </c>
      <c r="BC75" s="55">
        <v>54.9</v>
      </c>
      <c r="BD75" s="55"/>
      <c r="BE75" s="55"/>
      <c r="BF75" s="55"/>
      <c r="BG75" s="55">
        <v>53</v>
      </c>
      <c r="BH75" s="69">
        <f>E75-BG75</f>
        <v>3.700000000000003</v>
      </c>
      <c r="BI75" s="54">
        <f aca="true" t="shared" si="24" ref="BI75:BI82">E75-BC75</f>
        <v>1.8000000000000043</v>
      </c>
      <c r="BJ75" s="69">
        <f>BH75-BI75</f>
        <v>1.8999999999999986</v>
      </c>
      <c r="BK75" s="69">
        <f>H75-BJ75</f>
        <v>-1.8999999999999986</v>
      </c>
      <c r="BL75" s="54">
        <f>H75-BI75</f>
        <v>-1.8000000000000043</v>
      </c>
      <c r="BM75" s="69">
        <f>BK75-BL75</f>
        <v>-0.09999999999999432</v>
      </c>
      <c r="BN75" s="69">
        <f>K75-BM75</f>
        <v>0.09999999999999432</v>
      </c>
      <c r="BO75" s="54">
        <f>K75-BL75</f>
        <v>1.8000000000000043</v>
      </c>
      <c r="BP75" s="69">
        <f>BN75-BO75</f>
        <v>-1.70000000000001</v>
      </c>
      <c r="BQ75" s="69">
        <f>N75-BP75</f>
        <v>1.70000000000001</v>
      </c>
      <c r="BR75" s="54">
        <f>N75-BO75</f>
        <v>-1.8000000000000043</v>
      </c>
      <c r="BS75" s="69">
        <f>BQ75-BR75</f>
        <v>3.500000000000014</v>
      </c>
      <c r="BT75" s="69">
        <f>Q75-BS75</f>
        <v>-3.500000000000014</v>
      </c>
      <c r="BU75" s="54">
        <f>Q75-BR75</f>
        <v>1.8000000000000043</v>
      </c>
      <c r="BV75" s="69">
        <f>BT75-BU75</f>
        <v>-5.3000000000000185</v>
      </c>
      <c r="BW75" s="69">
        <f>T75-BV75</f>
        <v>5.3000000000000185</v>
      </c>
      <c r="BX75" s="54">
        <f>T75-BU75</f>
        <v>-1.8000000000000043</v>
      </c>
      <c r="BY75" s="69">
        <f>BW75-BX75</f>
        <v>7.100000000000023</v>
      </c>
      <c r="BZ75" s="69">
        <f>W75-BY75</f>
        <v>-7.100000000000023</v>
      </c>
      <c r="CA75" s="54">
        <f>W75-BX75</f>
        <v>1.8000000000000043</v>
      </c>
      <c r="CB75" s="69">
        <f>BZ75-CA75</f>
        <v>-8.900000000000027</v>
      </c>
      <c r="CC75" s="69">
        <f>Z75-CB75</f>
        <v>8.900000000000027</v>
      </c>
      <c r="CD75" s="54">
        <f>Z75-CA75</f>
        <v>-1.8000000000000043</v>
      </c>
      <c r="CE75" s="71">
        <f t="shared" si="23"/>
        <v>0.4864864864864873</v>
      </c>
      <c r="CF75" s="57"/>
      <c r="CG75" s="56">
        <f>AK75-AJ75</f>
        <v>0.6000000000000014</v>
      </c>
      <c r="CH75" s="57" t="s">
        <v>317</v>
      </c>
      <c r="CI75" s="57" t="s">
        <v>352</v>
      </c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8"/>
      <c r="CV75" s="58" t="s">
        <v>338</v>
      </c>
      <c r="CW75" s="72"/>
    </row>
    <row r="76" spans="1:101" ht="12.75">
      <c r="A76" s="60">
        <v>23</v>
      </c>
      <c r="B76" s="59" t="s">
        <v>242</v>
      </c>
      <c r="C76" s="55">
        <v>24</v>
      </c>
      <c r="D76" s="55">
        <v>166</v>
      </c>
      <c r="E76" s="55">
        <v>60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>
        <v>60</v>
      </c>
      <c r="S76" s="35">
        <v>59</v>
      </c>
      <c r="T76" s="35">
        <v>58</v>
      </c>
      <c r="U76" s="35">
        <v>56</v>
      </c>
      <c r="V76" s="35">
        <v>56</v>
      </c>
      <c r="W76" s="35">
        <v>56</v>
      </c>
      <c r="X76" s="35">
        <v>56</v>
      </c>
      <c r="Y76" s="35">
        <v>56</v>
      </c>
      <c r="Z76" s="35">
        <v>55.7</v>
      </c>
      <c r="AA76" s="35">
        <v>55.5</v>
      </c>
      <c r="AB76" s="35">
        <v>55.5</v>
      </c>
      <c r="AC76" s="35">
        <v>56.5</v>
      </c>
      <c r="AD76" s="35">
        <f>AC76+1</f>
        <v>57.5</v>
      </c>
      <c r="AE76" s="35">
        <f>AD76+1</f>
        <v>58.5</v>
      </c>
      <c r="AF76" s="35"/>
      <c r="AG76" s="35"/>
      <c r="AH76" s="35"/>
      <c r="AI76" s="35"/>
      <c r="AJ76" s="35"/>
      <c r="AK76" s="35"/>
      <c r="AL76" s="35"/>
      <c r="AM76" s="35"/>
      <c r="AN76" s="35"/>
      <c r="AO76" s="55">
        <v>58.5</v>
      </c>
      <c r="AP76" s="55">
        <v>58.5</v>
      </c>
      <c r="AQ76" s="55">
        <v>58.5</v>
      </c>
      <c r="AR76" s="55">
        <v>58.5</v>
      </c>
      <c r="AS76" s="55">
        <v>58.5</v>
      </c>
      <c r="AT76" s="55">
        <v>58.5</v>
      </c>
      <c r="AU76" s="55">
        <v>58.5</v>
      </c>
      <c r="AV76" s="74">
        <v>59</v>
      </c>
      <c r="AW76" s="55">
        <v>59</v>
      </c>
      <c r="AX76" s="55"/>
      <c r="AY76" s="55">
        <v>59.6</v>
      </c>
      <c r="AZ76" s="74">
        <v>57</v>
      </c>
      <c r="BA76" s="74">
        <v>56.7</v>
      </c>
      <c r="BB76" s="55">
        <v>56.7</v>
      </c>
      <c r="BC76" s="55">
        <v>56.7</v>
      </c>
      <c r="BD76" s="55"/>
      <c r="BE76" s="55"/>
      <c r="BF76" s="55"/>
      <c r="BG76" s="55">
        <v>55</v>
      </c>
      <c r="BH76" s="69">
        <f t="shared" si="21"/>
        <v>5</v>
      </c>
      <c r="BI76" s="54">
        <f t="shared" si="24"/>
        <v>3.299999999999997</v>
      </c>
      <c r="BJ76" s="69">
        <f t="shared" si="22"/>
        <v>1.7000000000000028</v>
      </c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1">
        <f t="shared" si="23"/>
        <v>0.6599999999999995</v>
      </c>
      <c r="CF76" s="57"/>
      <c r="CG76" s="56"/>
      <c r="CH76" s="57" t="s">
        <v>246</v>
      </c>
      <c r="CI76" s="57" t="s">
        <v>246</v>
      </c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8"/>
      <c r="CV76" s="58" t="s">
        <v>243</v>
      </c>
      <c r="CW76" s="72">
        <v>40352</v>
      </c>
    </row>
    <row r="77" spans="1:101" ht="12.75">
      <c r="A77" s="60">
        <v>31</v>
      </c>
      <c r="B77" s="59" t="s">
        <v>167</v>
      </c>
      <c r="C77" s="55">
        <v>23</v>
      </c>
      <c r="D77" s="55">
        <v>163</v>
      </c>
      <c r="E77" s="55">
        <v>55</v>
      </c>
      <c r="F77" s="35">
        <v>54.8</v>
      </c>
      <c r="G77" s="35">
        <v>54.5</v>
      </c>
      <c r="H77" s="35">
        <v>54.3</v>
      </c>
      <c r="I77" s="35">
        <v>54.3</v>
      </c>
      <c r="J77" s="35">
        <v>54.3</v>
      </c>
      <c r="K77" s="35">
        <v>53.5</v>
      </c>
      <c r="L77" s="35">
        <v>53.5</v>
      </c>
      <c r="M77" s="35">
        <v>53.5</v>
      </c>
      <c r="N77" s="35">
        <v>53.5</v>
      </c>
      <c r="O77" s="35">
        <v>53.7</v>
      </c>
      <c r="P77" s="35">
        <v>53.7</v>
      </c>
      <c r="Q77" s="35">
        <v>53.7</v>
      </c>
      <c r="R77" s="35">
        <v>53.5</v>
      </c>
      <c r="S77" s="35">
        <v>53.5</v>
      </c>
      <c r="T77" s="35">
        <v>52</v>
      </c>
      <c r="U77" s="35">
        <v>52</v>
      </c>
      <c r="V77" s="35">
        <v>52</v>
      </c>
      <c r="W77" s="35">
        <v>52</v>
      </c>
      <c r="X77" s="35">
        <v>53.9</v>
      </c>
      <c r="Y77" s="35">
        <v>53.9</v>
      </c>
      <c r="Z77" s="35">
        <v>53.9</v>
      </c>
      <c r="AA77" s="35">
        <f>X77+1</f>
        <v>54.9</v>
      </c>
      <c r="AB77" s="35">
        <v>54.9</v>
      </c>
      <c r="AC77" s="35">
        <v>55.9</v>
      </c>
      <c r="AD77" s="35">
        <f>AC77+1</f>
        <v>56.9</v>
      </c>
      <c r="AE77" s="35">
        <v>53.7</v>
      </c>
      <c r="AF77" s="35">
        <v>53.7</v>
      </c>
      <c r="AG77" s="35">
        <v>52.5</v>
      </c>
      <c r="AH77" s="35"/>
      <c r="AI77" s="35"/>
      <c r="AJ77" s="35"/>
      <c r="AK77" s="35"/>
      <c r="AL77" s="35"/>
      <c r="AM77" s="35"/>
      <c r="AN77" s="35"/>
      <c r="AO77" s="55">
        <v>52.5</v>
      </c>
      <c r="AP77" s="55">
        <v>52.5</v>
      </c>
      <c r="AQ77" s="55">
        <v>52.5</v>
      </c>
      <c r="AR77" s="55">
        <v>52.5</v>
      </c>
      <c r="AS77" s="55">
        <v>52.5</v>
      </c>
      <c r="AT77" s="55">
        <v>52.5</v>
      </c>
      <c r="AU77" s="55">
        <v>52.5</v>
      </c>
      <c r="AV77" s="55">
        <v>52.5</v>
      </c>
      <c r="AW77" s="55">
        <v>52.5</v>
      </c>
      <c r="AX77" s="55">
        <v>52.5</v>
      </c>
      <c r="AY77" s="55">
        <v>52.5</v>
      </c>
      <c r="AZ77" s="55">
        <v>52.5</v>
      </c>
      <c r="BA77" s="55">
        <v>52.5</v>
      </c>
      <c r="BB77" s="55">
        <v>52.5</v>
      </c>
      <c r="BC77" s="55">
        <v>52.5</v>
      </c>
      <c r="BD77" s="55"/>
      <c r="BE77" s="55"/>
      <c r="BF77" s="55"/>
      <c r="BG77" s="55">
        <v>51</v>
      </c>
      <c r="BH77" s="69">
        <f>E77-BG77</f>
        <v>4</v>
      </c>
      <c r="BI77" s="54">
        <f t="shared" si="24"/>
        <v>2.5</v>
      </c>
      <c r="BJ77" s="69">
        <f>BH77-BI77</f>
        <v>1.5</v>
      </c>
      <c r="BK77" s="69">
        <f aca="true" t="shared" si="25" ref="BK77:BK82">H77-BJ77</f>
        <v>52.8</v>
      </c>
      <c r="BL77" s="54">
        <f aca="true" t="shared" si="26" ref="BL77:BL82">H77-BI77</f>
        <v>51.8</v>
      </c>
      <c r="BM77" s="69">
        <f aca="true" t="shared" si="27" ref="BM77:BM82">BK77-BL77</f>
        <v>1</v>
      </c>
      <c r="BN77" s="69">
        <f aca="true" t="shared" si="28" ref="BN77:BN82">K77-BM77</f>
        <v>52.5</v>
      </c>
      <c r="BO77" s="54">
        <f aca="true" t="shared" si="29" ref="BO77:BO82">K77-BL77</f>
        <v>1.7000000000000028</v>
      </c>
      <c r="BP77" s="69">
        <f aca="true" t="shared" si="30" ref="BP77:BP82">BN77-BO77</f>
        <v>50.8</v>
      </c>
      <c r="BQ77" s="69">
        <f aca="true" t="shared" si="31" ref="BQ77:BQ82">N77-BP77</f>
        <v>2.700000000000003</v>
      </c>
      <c r="BR77" s="54">
        <f aca="true" t="shared" si="32" ref="BR77:BR82">N77-BO77</f>
        <v>51.8</v>
      </c>
      <c r="BS77" s="69">
        <f aca="true" t="shared" si="33" ref="BS77:BS82">BQ77-BR77</f>
        <v>-49.099999999999994</v>
      </c>
      <c r="BT77" s="69">
        <f aca="true" t="shared" si="34" ref="BT77:BT82">Q77-BS77</f>
        <v>102.8</v>
      </c>
      <c r="BU77" s="54">
        <f aca="true" t="shared" si="35" ref="BU77:BU82">Q77-BR77</f>
        <v>1.9000000000000057</v>
      </c>
      <c r="BV77" s="69">
        <f aca="true" t="shared" si="36" ref="BV77:BV82">BT77-BU77</f>
        <v>100.89999999999999</v>
      </c>
      <c r="BW77" s="69">
        <f aca="true" t="shared" si="37" ref="BW77:BW82">T77-BV77</f>
        <v>-48.89999999999999</v>
      </c>
      <c r="BX77" s="54">
        <f aca="true" t="shared" si="38" ref="BX77:BX82">T77-BU77</f>
        <v>50.099999999999994</v>
      </c>
      <c r="BY77" s="69">
        <f aca="true" t="shared" si="39" ref="BY77:BY82">BW77-BX77</f>
        <v>-98.99999999999999</v>
      </c>
      <c r="BZ77" s="69">
        <f aca="true" t="shared" si="40" ref="BZ77:BZ82">W77-BY77</f>
        <v>151</v>
      </c>
      <c r="CA77" s="54">
        <f aca="true" t="shared" si="41" ref="CA77:CA82">W77-BX77</f>
        <v>1.9000000000000057</v>
      </c>
      <c r="CB77" s="69">
        <f aca="true" t="shared" si="42" ref="CB77:CB82">BZ77-CA77</f>
        <v>149.1</v>
      </c>
      <c r="CC77" s="69">
        <f aca="true" t="shared" si="43" ref="CC77:CC82">Z77-CB77</f>
        <v>-95.19999999999999</v>
      </c>
      <c r="CD77" s="54">
        <f aca="true" t="shared" si="44" ref="CD77:CD82">Z77-CA77</f>
        <v>51.99999999999999</v>
      </c>
      <c r="CE77" s="71">
        <f t="shared" si="23"/>
        <v>0.625</v>
      </c>
      <c r="CF77" s="57">
        <f>E77</f>
        <v>55</v>
      </c>
      <c r="CG77" s="56"/>
      <c r="CH77" s="57" t="s">
        <v>168</v>
      </c>
      <c r="CI77" s="57" t="s">
        <v>262</v>
      </c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8" t="s">
        <v>169</v>
      </c>
      <c r="CV77" s="58" t="s">
        <v>170</v>
      </c>
      <c r="CW77" s="72" t="s">
        <v>53</v>
      </c>
    </row>
    <row r="78" spans="1:101" ht="12.75">
      <c r="A78" s="60">
        <v>28</v>
      </c>
      <c r="B78" s="59" t="s">
        <v>241</v>
      </c>
      <c r="C78" s="55">
        <v>29</v>
      </c>
      <c r="D78" s="55">
        <v>170</v>
      </c>
      <c r="E78" s="55">
        <v>58.5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>
        <v>58.5</v>
      </c>
      <c r="S78" s="35">
        <v>57.7</v>
      </c>
      <c r="T78" s="35">
        <v>58</v>
      </c>
      <c r="U78" s="35">
        <v>58</v>
      </c>
      <c r="V78" s="35">
        <v>58</v>
      </c>
      <c r="W78" s="35">
        <v>58</v>
      </c>
      <c r="X78" s="35">
        <v>57.9</v>
      </c>
      <c r="Y78" s="35">
        <v>57.9</v>
      </c>
      <c r="Z78" s="35">
        <v>58</v>
      </c>
      <c r="AA78" s="35">
        <v>60</v>
      </c>
      <c r="AB78" s="35">
        <v>60</v>
      </c>
      <c r="AC78" s="35">
        <v>58</v>
      </c>
      <c r="AD78" s="35">
        <v>57.9</v>
      </c>
      <c r="AE78" s="35">
        <v>59</v>
      </c>
      <c r="AF78" s="35">
        <v>58.4</v>
      </c>
      <c r="AG78" s="35"/>
      <c r="AH78" s="35">
        <v>57.4</v>
      </c>
      <c r="AI78" s="35"/>
      <c r="AJ78" s="35"/>
      <c r="AK78" s="35"/>
      <c r="AL78" s="35"/>
      <c r="AM78" s="35">
        <v>57.8</v>
      </c>
      <c r="AN78" s="35">
        <v>57.8</v>
      </c>
      <c r="AO78" s="55">
        <v>57.7</v>
      </c>
      <c r="AP78" s="55">
        <v>57.7</v>
      </c>
      <c r="AQ78" s="55">
        <v>57.1</v>
      </c>
      <c r="AR78" s="55">
        <v>57.1</v>
      </c>
      <c r="AS78" s="55">
        <v>57.1</v>
      </c>
      <c r="AT78" s="55">
        <v>57.1</v>
      </c>
      <c r="AU78" s="55">
        <v>57.1</v>
      </c>
      <c r="AV78" s="55">
        <v>57.1</v>
      </c>
      <c r="AW78" s="55">
        <v>57.1</v>
      </c>
      <c r="AX78" s="55">
        <v>57.1</v>
      </c>
      <c r="AY78" s="55">
        <v>57.1</v>
      </c>
      <c r="AZ78" s="55">
        <v>57.1</v>
      </c>
      <c r="BA78" s="55">
        <v>57.1</v>
      </c>
      <c r="BB78" s="55">
        <v>57.1</v>
      </c>
      <c r="BC78" s="55">
        <v>57.1</v>
      </c>
      <c r="BD78" s="55"/>
      <c r="BE78" s="55"/>
      <c r="BF78" s="55"/>
      <c r="BG78" s="55">
        <v>56</v>
      </c>
      <c r="BH78" s="69">
        <f t="shared" si="21"/>
        <v>2.5</v>
      </c>
      <c r="BI78" s="54">
        <f t="shared" si="24"/>
        <v>1.3999999999999986</v>
      </c>
      <c r="BJ78" s="69">
        <f t="shared" si="22"/>
        <v>1.1000000000000014</v>
      </c>
      <c r="BK78" s="69">
        <f t="shared" si="25"/>
        <v>-1.1000000000000014</v>
      </c>
      <c r="BL78" s="54">
        <f t="shared" si="26"/>
        <v>-1.3999999999999986</v>
      </c>
      <c r="BM78" s="69">
        <f t="shared" si="27"/>
        <v>0.29999999999999716</v>
      </c>
      <c r="BN78" s="69">
        <f t="shared" si="28"/>
        <v>-0.29999999999999716</v>
      </c>
      <c r="BO78" s="54">
        <f t="shared" si="29"/>
        <v>1.3999999999999986</v>
      </c>
      <c r="BP78" s="69">
        <f t="shared" si="30"/>
        <v>-1.6999999999999957</v>
      </c>
      <c r="BQ78" s="69">
        <f t="shared" si="31"/>
        <v>1.6999999999999957</v>
      </c>
      <c r="BR78" s="54">
        <f t="shared" si="32"/>
        <v>-1.3999999999999986</v>
      </c>
      <c r="BS78" s="69">
        <f t="shared" si="33"/>
        <v>3.0999999999999943</v>
      </c>
      <c r="BT78" s="69">
        <f t="shared" si="34"/>
        <v>-3.0999999999999943</v>
      </c>
      <c r="BU78" s="54">
        <f t="shared" si="35"/>
        <v>1.3999999999999986</v>
      </c>
      <c r="BV78" s="69">
        <f t="shared" si="36"/>
        <v>-4.499999999999993</v>
      </c>
      <c r="BW78" s="69">
        <f t="shared" si="37"/>
        <v>62.49999999999999</v>
      </c>
      <c r="BX78" s="54">
        <f t="shared" si="38"/>
        <v>56.6</v>
      </c>
      <c r="BY78" s="69">
        <f t="shared" si="39"/>
        <v>5.8999999999999915</v>
      </c>
      <c r="BZ78" s="69">
        <f t="shared" si="40"/>
        <v>52.10000000000001</v>
      </c>
      <c r="CA78" s="54">
        <f t="shared" si="41"/>
        <v>1.3999999999999986</v>
      </c>
      <c r="CB78" s="69">
        <f t="shared" si="42"/>
        <v>50.70000000000001</v>
      </c>
      <c r="CC78" s="69">
        <f t="shared" si="43"/>
        <v>7.29999999999999</v>
      </c>
      <c r="CD78" s="54">
        <f t="shared" si="44"/>
        <v>56.6</v>
      </c>
      <c r="CE78" s="71">
        <f t="shared" si="23"/>
        <v>0.5599999999999994</v>
      </c>
      <c r="CF78" s="57"/>
      <c r="CG78" s="56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8"/>
      <c r="CV78" s="58"/>
      <c r="CW78" s="72"/>
    </row>
    <row r="79" spans="1:101" ht="12.75" hidden="1">
      <c r="A79" s="60"/>
      <c r="B79" s="59" t="s">
        <v>73</v>
      </c>
      <c r="C79" s="55"/>
      <c r="D79" s="55">
        <v>162</v>
      </c>
      <c r="E79" s="55">
        <v>62</v>
      </c>
      <c r="F79" s="35">
        <v>62</v>
      </c>
      <c r="G79" s="35">
        <v>62</v>
      </c>
      <c r="H79" s="35">
        <v>62</v>
      </c>
      <c r="I79" s="35">
        <v>62</v>
      </c>
      <c r="J79" s="35">
        <v>62</v>
      </c>
      <c r="K79" s="35">
        <v>62</v>
      </c>
      <c r="L79" s="35">
        <v>62</v>
      </c>
      <c r="M79" s="35">
        <v>62</v>
      </c>
      <c r="N79" s="35">
        <v>60</v>
      </c>
      <c r="O79" s="35">
        <v>57.5</v>
      </c>
      <c r="P79" s="35"/>
      <c r="Q79" s="35"/>
      <c r="R79" s="35"/>
      <c r="S79" s="35">
        <v>55</v>
      </c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>
        <v>53</v>
      </c>
      <c r="BH79" s="69">
        <f t="shared" si="21"/>
        <v>9</v>
      </c>
      <c r="BI79" s="54">
        <f t="shared" si="24"/>
        <v>62</v>
      </c>
      <c r="BJ79" s="69">
        <f t="shared" si="22"/>
        <v>-53</v>
      </c>
      <c r="BK79" s="69">
        <f t="shared" si="25"/>
        <v>115</v>
      </c>
      <c r="BL79" s="54">
        <f t="shared" si="26"/>
        <v>0</v>
      </c>
      <c r="BM79" s="69">
        <f t="shared" si="27"/>
        <v>115</v>
      </c>
      <c r="BN79" s="69">
        <f t="shared" si="28"/>
        <v>-53</v>
      </c>
      <c r="BO79" s="54">
        <f t="shared" si="29"/>
        <v>62</v>
      </c>
      <c r="BP79" s="69">
        <f t="shared" si="30"/>
        <v>-115</v>
      </c>
      <c r="BQ79" s="69">
        <f t="shared" si="31"/>
        <v>175</v>
      </c>
      <c r="BR79" s="54">
        <f t="shared" si="32"/>
        <v>-2</v>
      </c>
      <c r="BS79" s="69">
        <f t="shared" si="33"/>
        <v>177</v>
      </c>
      <c r="BT79" s="69">
        <f t="shared" si="34"/>
        <v>-177</v>
      </c>
      <c r="BU79" s="54">
        <f t="shared" si="35"/>
        <v>2</v>
      </c>
      <c r="BV79" s="69">
        <f t="shared" si="36"/>
        <v>-179</v>
      </c>
      <c r="BW79" s="69">
        <f t="shared" si="37"/>
        <v>179</v>
      </c>
      <c r="BX79" s="54">
        <f t="shared" si="38"/>
        <v>-2</v>
      </c>
      <c r="BY79" s="69">
        <f t="shared" si="39"/>
        <v>181</v>
      </c>
      <c r="BZ79" s="69">
        <f t="shared" si="40"/>
        <v>-181</v>
      </c>
      <c r="CA79" s="54">
        <f t="shared" si="41"/>
        <v>2</v>
      </c>
      <c r="CB79" s="69">
        <f t="shared" si="42"/>
        <v>-183</v>
      </c>
      <c r="CC79" s="69">
        <f t="shared" si="43"/>
        <v>183</v>
      </c>
      <c r="CD79" s="54">
        <f t="shared" si="44"/>
        <v>-2</v>
      </c>
      <c r="CE79" s="71">
        <f t="shared" si="23"/>
        <v>6.888888888888889</v>
      </c>
      <c r="CF79" s="57"/>
      <c r="CG79" s="56"/>
      <c r="CH79" s="57" t="s">
        <v>74</v>
      </c>
      <c r="CI79" s="57" t="s">
        <v>247</v>
      </c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 t="s">
        <v>75</v>
      </c>
      <c r="CU79" s="58"/>
      <c r="CV79" s="58" t="s">
        <v>76</v>
      </c>
      <c r="CW79" s="72">
        <v>40273</v>
      </c>
    </row>
    <row r="80" spans="1:101" ht="12.75" hidden="1">
      <c r="A80" s="60"/>
      <c r="B80" s="59" t="s">
        <v>209</v>
      </c>
      <c r="C80" s="55"/>
      <c r="D80" s="55">
        <v>172</v>
      </c>
      <c r="E80" s="55">
        <v>62</v>
      </c>
      <c r="F80" s="35"/>
      <c r="G80" s="35"/>
      <c r="H80" s="35"/>
      <c r="I80" s="35"/>
      <c r="J80" s="35"/>
      <c r="K80" s="35"/>
      <c r="L80" s="35"/>
      <c r="M80" s="35"/>
      <c r="N80" s="35">
        <v>62</v>
      </c>
      <c r="O80" s="35">
        <v>62</v>
      </c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>
        <v>60</v>
      </c>
      <c r="BH80" s="69">
        <f t="shared" si="21"/>
        <v>2</v>
      </c>
      <c r="BI80" s="54">
        <f t="shared" si="24"/>
        <v>62</v>
      </c>
      <c r="BJ80" s="69">
        <f t="shared" si="22"/>
        <v>-60</v>
      </c>
      <c r="BK80" s="69">
        <f t="shared" si="25"/>
        <v>60</v>
      </c>
      <c r="BL80" s="54">
        <f t="shared" si="26"/>
        <v>-62</v>
      </c>
      <c r="BM80" s="69">
        <f t="shared" si="27"/>
        <v>122</v>
      </c>
      <c r="BN80" s="69">
        <f t="shared" si="28"/>
        <v>-122</v>
      </c>
      <c r="BO80" s="54">
        <f t="shared" si="29"/>
        <v>62</v>
      </c>
      <c r="BP80" s="69">
        <f t="shared" si="30"/>
        <v>-184</v>
      </c>
      <c r="BQ80" s="69">
        <f t="shared" si="31"/>
        <v>246</v>
      </c>
      <c r="BR80" s="54">
        <f t="shared" si="32"/>
        <v>0</v>
      </c>
      <c r="BS80" s="69">
        <f t="shared" si="33"/>
        <v>246</v>
      </c>
      <c r="BT80" s="69">
        <f t="shared" si="34"/>
        <v>-246</v>
      </c>
      <c r="BU80" s="54">
        <f t="shared" si="35"/>
        <v>0</v>
      </c>
      <c r="BV80" s="69">
        <f t="shared" si="36"/>
        <v>-246</v>
      </c>
      <c r="BW80" s="69">
        <f t="shared" si="37"/>
        <v>246</v>
      </c>
      <c r="BX80" s="54">
        <f t="shared" si="38"/>
        <v>0</v>
      </c>
      <c r="BY80" s="69">
        <f t="shared" si="39"/>
        <v>246</v>
      </c>
      <c r="BZ80" s="69">
        <f t="shared" si="40"/>
        <v>-246</v>
      </c>
      <c r="CA80" s="54">
        <f t="shared" si="41"/>
        <v>0</v>
      </c>
      <c r="CB80" s="69">
        <f t="shared" si="42"/>
        <v>-246</v>
      </c>
      <c r="CC80" s="69">
        <f t="shared" si="43"/>
        <v>246</v>
      </c>
      <c r="CD80" s="54">
        <f t="shared" si="44"/>
        <v>0</v>
      </c>
      <c r="CE80" s="71">
        <f t="shared" si="23"/>
        <v>31</v>
      </c>
      <c r="CF80" s="57"/>
      <c r="CG80" s="56"/>
      <c r="CH80" s="57" t="s">
        <v>210</v>
      </c>
      <c r="CI80" s="57" t="s">
        <v>210</v>
      </c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8" t="s">
        <v>211</v>
      </c>
      <c r="CV80" s="58"/>
      <c r="CW80" s="72">
        <v>40319</v>
      </c>
    </row>
    <row r="81" spans="1:101" ht="12.75" hidden="1">
      <c r="A81" s="60"/>
      <c r="B81" s="59"/>
      <c r="C81" s="55"/>
      <c r="D81" s="55"/>
      <c r="E81" s="5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69">
        <f t="shared" si="21"/>
        <v>0</v>
      </c>
      <c r="BI81" s="54">
        <f t="shared" si="24"/>
        <v>0</v>
      </c>
      <c r="BJ81" s="69">
        <f t="shared" si="22"/>
        <v>0</v>
      </c>
      <c r="BK81" s="69">
        <f t="shared" si="25"/>
        <v>0</v>
      </c>
      <c r="BL81" s="54">
        <f t="shared" si="26"/>
        <v>0</v>
      </c>
      <c r="BM81" s="69">
        <f t="shared" si="27"/>
        <v>0</v>
      </c>
      <c r="BN81" s="69">
        <f t="shared" si="28"/>
        <v>0</v>
      </c>
      <c r="BO81" s="54">
        <f t="shared" si="29"/>
        <v>0</v>
      </c>
      <c r="BP81" s="69">
        <f t="shared" si="30"/>
        <v>0</v>
      </c>
      <c r="BQ81" s="69">
        <f t="shared" si="31"/>
        <v>0</v>
      </c>
      <c r="BR81" s="54">
        <f t="shared" si="32"/>
        <v>0</v>
      </c>
      <c r="BS81" s="69">
        <f t="shared" si="33"/>
        <v>0</v>
      </c>
      <c r="BT81" s="69">
        <f t="shared" si="34"/>
        <v>0</v>
      </c>
      <c r="BU81" s="54">
        <f t="shared" si="35"/>
        <v>0</v>
      </c>
      <c r="BV81" s="69">
        <f t="shared" si="36"/>
        <v>0</v>
      </c>
      <c r="BW81" s="69">
        <f t="shared" si="37"/>
        <v>0</v>
      </c>
      <c r="BX81" s="54">
        <f t="shared" si="38"/>
        <v>0</v>
      </c>
      <c r="BY81" s="69">
        <f t="shared" si="39"/>
        <v>0</v>
      </c>
      <c r="BZ81" s="69">
        <f t="shared" si="40"/>
        <v>0</v>
      </c>
      <c r="CA81" s="54">
        <f t="shared" si="41"/>
        <v>0</v>
      </c>
      <c r="CB81" s="69">
        <f t="shared" si="42"/>
        <v>0</v>
      </c>
      <c r="CC81" s="69">
        <f t="shared" si="43"/>
        <v>0</v>
      </c>
      <c r="CD81" s="54">
        <f t="shared" si="44"/>
        <v>0</v>
      </c>
      <c r="CE81" s="71" t="e">
        <f t="shared" si="23"/>
        <v>#DIV/0!</v>
      </c>
      <c r="CF81" s="57"/>
      <c r="CG81" s="56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8"/>
      <c r="CV81" s="58"/>
      <c r="CW81" s="72"/>
    </row>
    <row r="82" spans="1:101" ht="12.75" hidden="1">
      <c r="A82" s="60">
        <v>29</v>
      </c>
      <c r="B82" s="59" t="s">
        <v>311</v>
      </c>
      <c r="C82" s="55">
        <v>24</v>
      </c>
      <c r="D82" s="55">
        <v>153</v>
      </c>
      <c r="E82" s="55">
        <v>50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>
        <v>49.5</v>
      </c>
      <c r="AG82" s="35"/>
      <c r="AH82" s="35"/>
      <c r="AI82" s="35"/>
      <c r="AJ82" s="35"/>
      <c r="AK82" s="35"/>
      <c r="AL82" s="35"/>
      <c r="AM82" s="35"/>
      <c r="AN82" s="3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>
        <v>47</v>
      </c>
      <c r="BH82" s="69">
        <f t="shared" si="21"/>
        <v>3</v>
      </c>
      <c r="BI82" s="54">
        <f t="shared" si="24"/>
        <v>50</v>
      </c>
      <c r="BJ82" s="69">
        <f t="shared" si="22"/>
        <v>-47</v>
      </c>
      <c r="BK82" s="69">
        <f t="shared" si="25"/>
        <v>47</v>
      </c>
      <c r="BL82" s="54">
        <f t="shared" si="26"/>
        <v>-50</v>
      </c>
      <c r="BM82" s="69">
        <f t="shared" si="27"/>
        <v>97</v>
      </c>
      <c r="BN82" s="69">
        <f t="shared" si="28"/>
        <v>-97</v>
      </c>
      <c r="BO82" s="54">
        <f t="shared" si="29"/>
        <v>50</v>
      </c>
      <c r="BP82" s="69">
        <f t="shared" si="30"/>
        <v>-147</v>
      </c>
      <c r="BQ82" s="69">
        <f t="shared" si="31"/>
        <v>147</v>
      </c>
      <c r="BR82" s="54">
        <f t="shared" si="32"/>
        <v>-50</v>
      </c>
      <c r="BS82" s="69">
        <f t="shared" si="33"/>
        <v>197</v>
      </c>
      <c r="BT82" s="69">
        <f t="shared" si="34"/>
        <v>-197</v>
      </c>
      <c r="BU82" s="54">
        <f t="shared" si="35"/>
        <v>50</v>
      </c>
      <c r="BV82" s="69">
        <f t="shared" si="36"/>
        <v>-247</v>
      </c>
      <c r="BW82" s="69">
        <f t="shared" si="37"/>
        <v>247</v>
      </c>
      <c r="BX82" s="54">
        <f t="shared" si="38"/>
        <v>-50</v>
      </c>
      <c r="BY82" s="69">
        <f t="shared" si="39"/>
        <v>297</v>
      </c>
      <c r="BZ82" s="69">
        <f t="shared" si="40"/>
        <v>-297</v>
      </c>
      <c r="CA82" s="54">
        <f t="shared" si="41"/>
        <v>50</v>
      </c>
      <c r="CB82" s="69">
        <f t="shared" si="42"/>
        <v>-347</v>
      </c>
      <c r="CC82" s="69">
        <f t="shared" si="43"/>
        <v>347</v>
      </c>
      <c r="CD82" s="54">
        <f t="shared" si="44"/>
        <v>-50</v>
      </c>
      <c r="CE82" s="71">
        <f t="shared" si="23"/>
        <v>16.666666666666668</v>
      </c>
      <c r="CF82" s="57"/>
      <c r="CG82" s="56"/>
      <c r="CH82" s="57" t="s">
        <v>312</v>
      </c>
      <c r="CI82" s="57" t="s">
        <v>312</v>
      </c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8" t="s">
        <v>315</v>
      </c>
      <c r="CV82" s="58" t="s">
        <v>313</v>
      </c>
      <c r="CW82" s="72" t="s">
        <v>314</v>
      </c>
    </row>
    <row r="83" spans="1:101" ht="12.75">
      <c r="A83" s="49"/>
      <c r="B83" s="50" t="s">
        <v>223</v>
      </c>
      <c r="C83" s="5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52"/>
      <c r="BI83" s="52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3"/>
      <c r="CF83" s="48"/>
      <c r="CG83" s="48"/>
      <c r="CH83" s="48"/>
      <c r="CI83" s="48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</row>
    <row r="84" spans="1:101" ht="12.75">
      <c r="A84" s="60">
        <v>1</v>
      </c>
      <c r="B84" s="59" t="s">
        <v>224</v>
      </c>
      <c r="C84" s="55">
        <v>24</v>
      </c>
      <c r="D84" s="55">
        <v>165</v>
      </c>
      <c r="E84" s="55">
        <v>61.5</v>
      </c>
      <c r="F84" s="35">
        <v>60</v>
      </c>
      <c r="G84" s="35">
        <v>60.7</v>
      </c>
      <c r="H84" s="35">
        <v>60</v>
      </c>
      <c r="I84" s="35">
        <v>61</v>
      </c>
      <c r="J84" s="35">
        <v>60</v>
      </c>
      <c r="K84" s="35">
        <v>59.5</v>
      </c>
      <c r="L84" s="35">
        <v>59.2</v>
      </c>
      <c r="M84" s="35">
        <v>59</v>
      </c>
      <c r="N84" s="35">
        <v>58.4</v>
      </c>
      <c r="O84" s="35">
        <v>57.8</v>
      </c>
      <c r="P84" s="35">
        <v>56.7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>
        <v>57</v>
      </c>
      <c r="BH84" s="69">
        <f aca="true" t="shared" si="45" ref="BH84:BH93">E84-BG84</f>
        <v>4.5</v>
      </c>
      <c r="BI84" s="54"/>
      <c r="BJ84" s="69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1">
        <f aca="true" t="shared" si="46" ref="CE84:CE90">BI84/BH84</f>
        <v>0</v>
      </c>
      <c r="CF84" s="57">
        <f>E84</f>
        <v>61.5</v>
      </c>
      <c r="CG84" s="56"/>
      <c r="CH84" s="57" t="s">
        <v>225</v>
      </c>
      <c r="CI84" s="57" t="s">
        <v>226</v>
      </c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>
        <v>59</v>
      </c>
      <c r="CU84" s="58" t="s">
        <v>227</v>
      </c>
      <c r="CV84" s="58" t="s">
        <v>228</v>
      </c>
      <c r="CW84" s="72" t="s">
        <v>53</v>
      </c>
    </row>
    <row r="85" spans="1:101" ht="12.75">
      <c r="A85" s="60">
        <v>2</v>
      </c>
      <c r="B85" s="59" t="s">
        <v>157</v>
      </c>
      <c r="C85" s="55">
        <v>27</v>
      </c>
      <c r="D85" s="55">
        <v>173</v>
      </c>
      <c r="E85" s="55">
        <v>59</v>
      </c>
      <c r="F85" s="35">
        <v>59</v>
      </c>
      <c r="G85" s="35">
        <v>59</v>
      </c>
      <c r="H85" s="35">
        <v>58.5</v>
      </c>
      <c r="I85" s="35">
        <v>58.5</v>
      </c>
      <c r="J85" s="35">
        <v>58.5</v>
      </c>
      <c r="K85" s="35">
        <v>58.5</v>
      </c>
      <c r="L85" s="35">
        <v>57.3</v>
      </c>
      <c r="M85" s="35">
        <v>57.3</v>
      </c>
      <c r="N85" s="35">
        <v>57.3</v>
      </c>
      <c r="O85" s="35">
        <v>57.3</v>
      </c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>
        <v>57.5</v>
      </c>
      <c r="BH85" s="69">
        <f t="shared" si="45"/>
        <v>1.5</v>
      </c>
      <c r="BI85" s="54"/>
      <c r="BJ85" s="69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1">
        <f t="shared" si="46"/>
        <v>0</v>
      </c>
      <c r="CF85" s="57"/>
      <c r="CG85" s="56"/>
      <c r="CH85" s="57" t="s">
        <v>158</v>
      </c>
      <c r="CI85" s="57" t="s">
        <v>159</v>
      </c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8" t="s">
        <v>160</v>
      </c>
      <c r="CV85" s="58" t="s">
        <v>161</v>
      </c>
      <c r="CW85" s="72">
        <v>40274</v>
      </c>
    </row>
    <row r="86" spans="1:101" ht="12.75">
      <c r="A86" s="60">
        <v>3</v>
      </c>
      <c r="B86" s="59" t="s">
        <v>199</v>
      </c>
      <c r="C86" s="55">
        <v>25</v>
      </c>
      <c r="D86" s="55">
        <v>172</v>
      </c>
      <c r="E86" s="55">
        <v>55</v>
      </c>
      <c r="F86" s="35"/>
      <c r="G86" s="35"/>
      <c r="H86" s="35"/>
      <c r="I86" s="35"/>
      <c r="J86" s="35"/>
      <c r="K86" s="35"/>
      <c r="L86" s="35"/>
      <c r="M86" s="35"/>
      <c r="N86" s="35">
        <v>55</v>
      </c>
      <c r="O86" s="35">
        <v>54</v>
      </c>
      <c r="P86" s="35">
        <v>54</v>
      </c>
      <c r="Q86" s="35">
        <v>54</v>
      </c>
      <c r="R86" s="35">
        <v>54</v>
      </c>
      <c r="S86" s="35">
        <v>54</v>
      </c>
      <c r="T86" s="35">
        <v>52</v>
      </c>
      <c r="U86" s="35">
        <v>50</v>
      </c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>
        <v>56</v>
      </c>
      <c r="BD86" s="55"/>
      <c r="BE86" s="55"/>
      <c r="BF86" s="55"/>
      <c r="BG86" s="55">
        <v>52</v>
      </c>
      <c r="BH86" s="69">
        <f t="shared" si="45"/>
        <v>3</v>
      </c>
      <c r="BI86" s="54"/>
      <c r="BJ86" s="69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1">
        <f t="shared" si="46"/>
        <v>0</v>
      </c>
      <c r="CF86" s="57"/>
      <c r="CG86" s="56"/>
      <c r="CH86" s="57" t="s">
        <v>200</v>
      </c>
      <c r="CI86" s="57" t="s">
        <v>201</v>
      </c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8" t="s">
        <v>202</v>
      </c>
      <c r="CV86" s="58" t="s">
        <v>203</v>
      </c>
      <c r="CW86" s="72">
        <v>40322</v>
      </c>
    </row>
    <row r="87" spans="1:101" ht="12.75">
      <c r="A87" s="60">
        <v>4</v>
      </c>
      <c r="B87" s="59" t="s">
        <v>133</v>
      </c>
      <c r="C87" s="55">
        <v>34</v>
      </c>
      <c r="D87" s="55">
        <v>165</v>
      </c>
      <c r="E87" s="55">
        <v>59.7</v>
      </c>
      <c r="F87" s="35">
        <v>59</v>
      </c>
      <c r="G87" s="35">
        <v>59.7</v>
      </c>
      <c r="H87" s="35">
        <v>59.7</v>
      </c>
      <c r="I87" s="35">
        <v>58.7</v>
      </c>
      <c r="J87" s="35">
        <v>58.5</v>
      </c>
      <c r="K87" s="35">
        <v>58.5</v>
      </c>
      <c r="L87" s="35">
        <v>58.4</v>
      </c>
      <c r="M87" s="35">
        <v>58</v>
      </c>
      <c r="N87" s="35">
        <v>57.6</v>
      </c>
      <c r="O87" s="35">
        <v>56.6</v>
      </c>
      <c r="P87" s="35">
        <v>56.4</v>
      </c>
      <c r="Q87" s="35">
        <v>56</v>
      </c>
      <c r="R87" s="35">
        <v>55.6</v>
      </c>
      <c r="S87" s="35">
        <v>55</v>
      </c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>
        <v>55</v>
      </c>
      <c r="BH87" s="69">
        <f t="shared" si="45"/>
        <v>4.700000000000003</v>
      </c>
      <c r="BI87" s="54"/>
      <c r="BJ87" s="69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1">
        <f t="shared" si="46"/>
        <v>0</v>
      </c>
      <c r="CF87" s="57">
        <f>E87</f>
        <v>59.7</v>
      </c>
      <c r="CG87" s="56"/>
      <c r="CH87" s="57" t="s">
        <v>134</v>
      </c>
      <c r="CI87" s="57" t="s">
        <v>244</v>
      </c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8" t="s">
        <v>135</v>
      </c>
      <c r="CV87" s="58" t="s">
        <v>136</v>
      </c>
      <c r="CW87" s="72" t="s">
        <v>53</v>
      </c>
    </row>
    <row r="88" spans="1:101" ht="12.75">
      <c r="A88" s="60">
        <v>5</v>
      </c>
      <c r="B88" s="59" t="s">
        <v>181</v>
      </c>
      <c r="C88" s="55">
        <v>25</v>
      </c>
      <c r="D88" s="55">
        <v>170</v>
      </c>
      <c r="E88" s="55">
        <v>65</v>
      </c>
      <c r="F88" s="35"/>
      <c r="G88" s="35"/>
      <c r="H88" s="35"/>
      <c r="I88" s="35"/>
      <c r="J88" s="35"/>
      <c r="K88" s="35"/>
      <c r="L88" s="35"/>
      <c r="M88" s="35">
        <v>65</v>
      </c>
      <c r="N88" s="35">
        <v>64</v>
      </c>
      <c r="O88" s="35">
        <v>63.5</v>
      </c>
      <c r="P88" s="35">
        <v>63</v>
      </c>
      <c r="Q88" s="35">
        <v>63</v>
      </c>
      <c r="R88" s="35">
        <v>62</v>
      </c>
      <c r="S88" s="35">
        <v>62</v>
      </c>
      <c r="T88" s="35">
        <v>62</v>
      </c>
      <c r="U88" s="35">
        <v>61.7</v>
      </c>
      <c r="V88" s="35">
        <v>61.8</v>
      </c>
      <c r="W88" s="35">
        <v>60.3</v>
      </c>
      <c r="X88" s="35">
        <v>60.2</v>
      </c>
      <c r="Y88" s="35">
        <v>60.3</v>
      </c>
      <c r="Z88" s="35">
        <v>60.1</v>
      </c>
      <c r="AA88" s="35">
        <v>60</v>
      </c>
      <c r="AB88" s="35">
        <v>60</v>
      </c>
      <c r="AC88" s="35">
        <v>60</v>
      </c>
      <c r="AD88" s="35">
        <v>60</v>
      </c>
      <c r="AE88" s="35">
        <v>59.9</v>
      </c>
      <c r="AF88" s="35">
        <v>58.7</v>
      </c>
      <c r="AG88" s="35">
        <v>58.8</v>
      </c>
      <c r="AH88" s="35"/>
      <c r="AI88" s="35">
        <v>58.6</v>
      </c>
      <c r="AJ88" s="35"/>
      <c r="AK88" s="35"/>
      <c r="AL88" s="35"/>
      <c r="AM88" s="35"/>
      <c r="AN88" s="3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>
        <v>59</v>
      </c>
      <c r="BH88" s="69">
        <f t="shared" si="45"/>
        <v>6</v>
      </c>
      <c r="BI88" s="54"/>
      <c r="BJ88" s="69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1">
        <f t="shared" si="46"/>
        <v>0</v>
      </c>
      <c r="CF88" s="57"/>
      <c r="CG88" s="56"/>
      <c r="CH88" s="57" t="s">
        <v>182</v>
      </c>
      <c r="CI88" s="57" t="s">
        <v>319</v>
      </c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8" t="s">
        <v>183</v>
      </c>
      <c r="CV88" s="58" t="s">
        <v>184</v>
      </c>
      <c r="CW88" s="72">
        <v>40321</v>
      </c>
    </row>
    <row r="89" spans="1:101" ht="12.75">
      <c r="A89" s="60">
        <v>6</v>
      </c>
      <c r="B89" s="59" t="s">
        <v>285</v>
      </c>
      <c r="C89" s="55">
        <v>25</v>
      </c>
      <c r="D89" s="55">
        <v>168</v>
      </c>
      <c r="E89" s="55">
        <v>61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>
        <v>59</v>
      </c>
      <c r="AA89" s="35">
        <v>58</v>
      </c>
      <c r="AB89" s="35">
        <v>58</v>
      </c>
      <c r="AC89" s="35">
        <v>57</v>
      </c>
      <c r="AD89" s="35">
        <v>56.6</v>
      </c>
      <c r="AE89" s="35">
        <v>56</v>
      </c>
      <c r="AF89" s="35">
        <v>55</v>
      </c>
      <c r="AG89" s="35">
        <v>54</v>
      </c>
      <c r="AH89" s="35">
        <v>53.5</v>
      </c>
      <c r="AI89" s="35"/>
      <c r="AJ89" s="35">
        <v>53</v>
      </c>
      <c r="AK89" s="35"/>
      <c r="AL89" s="35"/>
      <c r="AM89" s="35"/>
      <c r="AN89" s="3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>
        <v>54</v>
      </c>
      <c r="BH89" s="69">
        <f t="shared" si="45"/>
        <v>7</v>
      </c>
      <c r="BI89" s="54"/>
      <c r="BJ89" s="69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1">
        <f t="shared" si="46"/>
        <v>0</v>
      </c>
      <c r="CF89" s="57"/>
      <c r="CG89" s="56"/>
      <c r="CH89" s="57" t="s">
        <v>289</v>
      </c>
      <c r="CI89" s="57" t="s">
        <v>329</v>
      </c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8"/>
      <c r="CV89" s="58" t="s">
        <v>298</v>
      </c>
      <c r="CW89" s="72"/>
    </row>
    <row r="90" spans="1:101" ht="12.75">
      <c r="A90" s="60">
        <v>7</v>
      </c>
      <c r="B90" s="59" t="s">
        <v>178</v>
      </c>
      <c r="C90" s="55">
        <v>25</v>
      </c>
      <c r="D90" s="55">
        <v>163</v>
      </c>
      <c r="E90" s="55">
        <v>61</v>
      </c>
      <c r="F90" s="35"/>
      <c r="G90" s="35"/>
      <c r="H90" s="35"/>
      <c r="I90" s="35"/>
      <c r="J90" s="35"/>
      <c r="K90" s="35"/>
      <c r="L90" s="35">
        <v>60</v>
      </c>
      <c r="M90" s="35">
        <v>59.4</v>
      </c>
      <c r="N90" s="35">
        <v>59</v>
      </c>
      <c r="O90" s="35">
        <v>58.6</v>
      </c>
      <c r="P90" s="35">
        <v>58.6</v>
      </c>
      <c r="Q90" s="35">
        <v>58.6</v>
      </c>
      <c r="R90" s="35">
        <v>57.75</v>
      </c>
      <c r="S90" s="35">
        <v>57.7</v>
      </c>
      <c r="T90" s="35">
        <v>57</v>
      </c>
      <c r="U90" s="35">
        <v>57</v>
      </c>
      <c r="V90" s="35">
        <v>56.5</v>
      </c>
      <c r="W90" s="35">
        <v>56.5</v>
      </c>
      <c r="X90" s="35">
        <v>55</v>
      </c>
      <c r="Y90" s="35">
        <v>55</v>
      </c>
      <c r="Z90" s="35">
        <v>55</v>
      </c>
      <c r="AA90" s="35">
        <v>55</v>
      </c>
      <c r="AB90" s="35">
        <v>55</v>
      </c>
      <c r="AC90" s="35">
        <v>55</v>
      </c>
      <c r="AD90" s="35">
        <v>55</v>
      </c>
      <c r="AE90" s="35">
        <v>55.7</v>
      </c>
      <c r="AF90" s="35">
        <v>55.7</v>
      </c>
      <c r="AG90" s="35" t="s">
        <v>330</v>
      </c>
      <c r="AH90" s="35"/>
      <c r="AI90" s="35"/>
      <c r="AJ90" s="35"/>
      <c r="AK90" s="35"/>
      <c r="AL90" s="35"/>
      <c r="AM90" s="35"/>
      <c r="AN90" s="3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>
        <v>53</v>
      </c>
      <c r="BH90" s="69">
        <f t="shared" si="45"/>
        <v>8</v>
      </c>
      <c r="BI90" s="54"/>
      <c r="BJ90" s="69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1">
        <f t="shared" si="46"/>
        <v>0</v>
      </c>
      <c r="CF90" s="57"/>
      <c r="CG90" s="56"/>
      <c r="CH90" s="57" t="s">
        <v>179</v>
      </c>
      <c r="CI90" s="57" t="s">
        <v>277</v>
      </c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8" t="s">
        <v>86</v>
      </c>
      <c r="CV90" s="58" t="s">
        <v>180</v>
      </c>
      <c r="CW90" s="72">
        <v>40299</v>
      </c>
    </row>
    <row r="91" spans="1:101" ht="12.75">
      <c r="A91" s="60">
        <v>8</v>
      </c>
      <c r="B91" s="59" t="s">
        <v>321</v>
      </c>
      <c r="C91" s="55"/>
      <c r="D91" s="55">
        <v>160</v>
      </c>
      <c r="E91" s="55">
        <v>55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>
        <v>55</v>
      </c>
      <c r="AI91" s="35"/>
      <c r="AJ91" s="35">
        <v>53.9</v>
      </c>
      <c r="AK91" s="35">
        <v>53</v>
      </c>
      <c r="AL91" s="35">
        <v>51.4</v>
      </c>
      <c r="AM91" s="35"/>
      <c r="AN91" s="35">
        <v>50.9</v>
      </c>
      <c r="AO91" s="55">
        <v>50.9</v>
      </c>
      <c r="AP91" s="55">
        <v>50.9</v>
      </c>
      <c r="AQ91" s="55">
        <v>49.5</v>
      </c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>
        <v>50</v>
      </c>
      <c r="BH91" s="69">
        <f t="shared" si="45"/>
        <v>5</v>
      </c>
      <c r="BI91" s="54"/>
      <c r="BJ91" s="69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1">
        <f>BI91/BH91</f>
        <v>0</v>
      </c>
      <c r="CF91" s="57"/>
      <c r="CG91" s="56">
        <f>AK91-AJ91</f>
        <v>-0.8999999999999986</v>
      </c>
      <c r="CH91" s="57" t="s">
        <v>322</v>
      </c>
      <c r="CI91" s="57" t="s">
        <v>351</v>
      </c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8"/>
      <c r="CV91" s="58" t="s">
        <v>323</v>
      </c>
      <c r="CW91" s="72"/>
    </row>
    <row r="92" spans="1:101" ht="12.75">
      <c r="A92" s="60">
        <v>9</v>
      </c>
      <c r="B92" s="59" t="s">
        <v>174</v>
      </c>
      <c r="C92" s="55">
        <v>21</v>
      </c>
      <c r="D92" s="55">
        <v>162</v>
      </c>
      <c r="E92" s="55">
        <v>54</v>
      </c>
      <c r="F92" s="35">
        <v>54</v>
      </c>
      <c r="G92" s="35">
        <v>54</v>
      </c>
      <c r="H92" s="35">
        <v>54</v>
      </c>
      <c r="I92" s="35">
        <v>53</v>
      </c>
      <c r="J92" s="35">
        <v>53</v>
      </c>
      <c r="K92" s="35">
        <v>53</v>
      </c>
      <c r="L92" s="35">
        <v>53</v>
      </c>
      <c r="M92" s="35">
        <v>52</v>
      </c>
      <c r="N92" s="35">
        <v>52</v>
      </c>
      <c r="O92" s="35">
        <v>53</v>
      </c>
      <c r="P92" s="35">
        <v>52</v>
      </c>
      <c r="Q92" s="35">
        <v>52</v>
      </c>
      <c r="R92" s="35">
        <v>52</v>
      </c>
      <c r="S92" s="35">
        <v>52</v>
      </c>
      <c r="T92" s="35">
        <v>51</v>
      </c>
      <c r="U92" s="35"/>
      <c r="V92" s="35"/>
      <c r="W92" s="35" t="s">
        <v>287</v>
      </c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>
        <v>51</v>
      </c>
      <c r="BH92" s="69">
        <f t="shared" si="45"/>
        <v>3</v>
      </c>
      <c r="BI92" s="54"/>
      <c r="BJ92" s="69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1">
        <f>BI92/BH92</f>
        <v>0</v>
      </c>
      <c r="CF92" s="57"/>
      <c r="CG92" s="56"/>
      <c r="CH92" s="57" t="s">
        <v>175</v>
      </c>
      <c r="CI92" s="57" t="s">
        <v>253</v>
      </c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8" t="s">
        <v>176</v>
      </c>
      <c r="CV92" s="58" t="s">
        <v>177</v>
      </c>
      <c r="CW92" s="72">
        <v>40263</v>
      </c>
    </row>
    <row r="93" spans="1:101" ht="12.75">
      <c r="A93" s="60">
        <v>10</v>
      </c>
      <c r="B93" s="59" t="s">
        <v>69</v>
      </c>
      <c r="C93" s="55">
        <v>23</v>
      </c>
      <c r="D93" s="55">
        <v>172</v>
      </c>
      <c r="E93" s="55">
        <v>74</v>
      </c>
      <c r="F93" s="35">
        <v>73.2</v>
      </c>
      <c r="G93" s="35">
        <v>73.2</v>
      </c>
      <c r="H93" s="35">
        <v>72</v>
      </c>
      <c r="I93" s="35">
        <v>73</v>
      </c>
      <c r="J93" s="35">
        <v>73</v>
      </c>
      <c r="K93" s="35">
        <v>73</v>
      </c>
      <c r="L93" s="35">
        <v>73</v>
      </c>
      <c r="M93" s="35">
        <v>72</v>
      </c>
      <c r="N93" s="35">
        <v>70</v>
      </c>
      <c r="O93" s="35">
        <v>68.8</v>
      </c>
      <c r="P93" s="35">
        <v>68.8</v>
      </c>
      <c r="Q93" s="35">
        <v>67</v>
      </c>
      <c r="R93" s="35">
        <v>67</v>
      </c>
      <c r="S93" s="35">
        <v>67</v>
      </c>
      <c r="T93" s="35">
        <v>67</v>
      </c>
      <c r="U93" s="35">
        <v>66</v>
      </c>
      <c r="V93" s="35">
        <v>66.7</v>
      </c>
      <c r="W93" s="35" t="s">
        <v>287</v>
      </c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>
        <v>60</v>
      </c>
      <c r="BH93" s="69">
        <f t="shared" si="45"/>
        <v>14</v>
      </c>
      <c r="BI93" s="54"/>
      <c r="BJ93" s="69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1">
        <f>BI93/BH93</f>
        <v>0</v>
      </c>
      <c r="CF93" s="57"/>
      <c r="CG93" s="56"/>
      <c r="CH93" s="57" t="s">
        <v>70</v>
      </c>
      <c r="CI93" s="57" t="s">
        <v>257</v>
      </c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8" t="s">
        <v>71</v>
      </c>
      <c r="CV93" s="58" t="s">
        <v>72</v>
      </c>
      <c r="CW93" s="72" t="s">
        <v>53</v>
      </c>
    </row>
    <row r="94" spans="60:62" ht="13.5" thickBot="1">
      <c r="BH94" s="2"/>
      <c r="BI94" s="2"/>
      <c r="BJ94" s="2"/>
    </row>
    <row r="95" spans="5:85" ht="13.5" thickBot="1"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12" t="s">
        <v>229</v>
      </c>
      <c r="BH95" s="26">
        <f>BH78+BH77+BH76+BH75+BH74+BH73+BH68+BH63+BH62+BH61+BH60+BH59+BH57+BH56+BH55+BH54+BH53+BH49+BH48+BH47+BH46+BH45+BH44+BH43+BH39+BH38+BH37+BH36+BH35+BH33+BH34+BH22+BH19+BH17+BH16+BH15+BH14+BH13+BH12+BH11+BH7+BH5+BH4</f>
        <v>496.9999999999999</v>
      </c>
      <c r="BI95" s="26">
        <f>BI78+BI77+BI76+BI75+BI74+BI73+BI68+BI63+BI62+BI61+BI60+BI59+BI57+BI56+BI55+BI54+BI53+BI49+BI48+BI47+BI46+BI45+BI44+BI43+BI39+BI38+BI36+BI37+BI35+BI34+BI33+BI22+BI19+BI17+BI16+BI15+BI14+BI13+BI12+BI11+BI7+BI5+BI4</f>
        <v>101.60000000000002</v>
      </c>
      <c r="BJ95" s="26">
        <f>BJ78+BJ77+BJ76+BJ75+BJ74+BJ73+BJ68+BJ63+BJ62+BJ61+BJ60+BJ59+BJ57+BJ56+BJ55+BJ54+BJ53+BJ49+BJ48+BJ47+BJ46+BJ45+BJ44+BJ43+BJ39+BJ38+BJ37+BJ36+BJ35+BJ34+BJ33+BJ22+BJ19+BJ17+BJ16+BJ15+BJ14+BJ13+BJ12+BJ11+BJ7+BJ5+BJ4</f>
        <v>395.4</v>
      </c>
      <c r="BK95" s="26">
        <f aca="true" t="shared" si="47" ref="BK95:CD95">SUM(BK4:BK59)+SUM(BK33:BK81)+SUM(BK50:BK91)+SUM(BK41:BK90)+SUM(BK78:BK88)+SUM(BK84:BK93)</f>
        <v>1429.9</v>
      </c>
      <c r="BL95" s="26">
        <f t="shared" si="47"/>
        <v>-118.60000000000002</v>
      </c>
      <c r="BM95" s="26">
        <f t="shared" si="47"/>
        <v>1548.4999999999998</v>
      </c>
      <c r="BN95" s="26">
        <f t="shared" si="47"/>
        <v>-785.1000000000001</v>
      </c>
      <c r="BO95" s="26">
        <f t="shared" si="47"/>
        <v>881.9999999999999</v>
      </c>
      <c r="BP95" s="26">
        <f t="shared" si="47"/>
        <v>-1667.1</v>
      </c>
      <c r="BQ95" s="26">
        <f t="shared" si="47"/>
        <v>2834.3</v>
      </c>
      <c r="BR95" s="26">
        <f t="shared" si="47"/>
        <v>285.19999999999993</v>
      </c>
      <c r="BS95" s="26">
        <f t="shared" si="47"/>
        <v>2549.1</v>
      </c>
      <c r="BT95" s="26">
        <f t="shared" si="47"/>
        <v>-2049.6</v>
      </c>
      <c r="BU95" s="26">
        <f t="shared" si="47"/>
        <v>214.3</v>
      </c>
      <c r="BV95" s="26">
        <f t="shared" si="47"/>
        <v>-2263.9</v>
      </c>
      <c r="BW95" s="26">
        <f t="shared" si="47"/>
        <v>2990.3</v>
      </c>
      <c r="BX95" s="26">
        <f t="shared" si="47"/>
        <v>512.1</v>
      </c>
      <c r="BY95" s="26">
        <f t="shared" si="47"/>
        <v>2478.2000000000003</v>
      </c>
      <c r="BZ95" s="26">
        <f t="shared" si="47"/>
        <v>-1755.7000000000003</v>
      </c>
      <c r="CA95" s="26">
        <f t="shared" si="47"/>
        <v>210.40000000000003</v>
      </c>
      <c r="CB95" s="26">
        <f t="shared" si="47"/>
        <v>-1966.1000000000001</v>
      </c>
      <c r="CC95" s="26">
        <f t="shared" si="47"/>
        <v>2694.3</v>
      </c>
      <c r="CD95" s="26">
        <f t="shared" si="47"/>
        <v>517.8</v>
      </c>
      <c r="CE95" s="26">
        <f>BI95/BH95*100</f>
        <v>20.44265593561369</v>
      </c>
      <c r="CG95" s="33">
        <f>SUM(CG4:CG88)</f>
        <v>-0.9000000000000057</v>
      </c>
    </row>
    <row r="96" spans="61:83" ht="12.75">
      <c r="BI96" s="28">
        <f>BI95/BH95</f>
        <v>0.2044265593561369</v>
      </c>
      <c r="BJ96" s="28">
        <f>BJ95/BH95</f>
        <v>0.7955734406438633</v>
      </c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</row>
    <row r="97" spans="2:86" ht="12.75">
      <c r="B97" s="3"/>
      <c r="CH97" s="47"/>
    </row>
    <row r="98" ht="12.75">
      <c r="B98" s="4"/>
    </row>
    <row r="99" ht="12.75"/>
    <row r="108" spans="2:62" ht="12.75">
      <c r="B108" s="2" t="s">
        <v>230</v>
      </c>
      <c r="BH108" s="2"/>
      <c r="BI108" s="2"/>
      <c r="BJ108" s="2"/>
    </row>
  </sheetData>
  <sheetProtection/>
  <mergeCells count="5">
    <mergeCell ref="A3:CW3"/>
    <mergeCell ref="A18:CW18"/>
    <mergeCell ref="A41:CW41"/>
    <mergeCell ref="A50:CW50"/>
    <mergeCell ref="A70:CW70"/>
  </mergeCells>
  <hyperlinks>
    <hyperlink ref="B22" r:id="rId1" display="M@llyuss@, Ольга"/>
    <hyperlink ref="B75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Rock Solid</cp:lastModifiedBy>
  <dcterms:created xsi:type="dcterms:W3CDTF">2009-05-19T05:23:09Z</dcterms:created>
  <dcterms:modified xsi:type="dcterms:W3CDTF">2011-05-03T04:56:33Z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