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<sst xmlns="http://schemas.openxmlformats.org/spreadsheetml/2006/main" count="143" uniqueCount="95">
  <si>
    <t>Смета расходов на содержание и ремонт общего  имущества</t>
  </si>
  <si>
    <t xml:space="preserve">         жилого дома по ул.Широкой №19/1 на 2010г.</t>
  </si>
  <si>
    <t>Общая площадь -13710 кв.м.</t>
  </si>
  <si>
    <t>Количество лифтов -5.</t>
  </si>
  <si>
    <t>Количество квартир -</t>
  </si>
  <si>
    <t>№ п/п</t>
  </si>
  <si>
    <t>наименование расходов</t>
  </si>
  <si>
    <t>ед.изм</t>
  </si>
  <si>
    <t>план на 2010год</t>
  </si>
  <si>
    <t>год</t>
  </si>
  <si>
    <t>Общие эксплуатационные расходы</t>
  </si>
  <si>
    <t>в т.ч:</t>
  </si>
  <si>
    <t>1;1</t>
  </si>
  <si>
    <t>Административно-управленческие расходы</t>
  </si>
  <si>
    <t>руб.</t>
  </si>
  <si>
    <t>1.1.1.</t>
  </si>
  <si>
    <t>Расходы на зарплату  -всего</t>
  </si>
  <si>
    <t>директор</t>
  </si>
  <si>
    <t>Оклады:</t>
  </si>
  <si>
    <t>инженер</t>
  </si>
  <si>
    <t>бухгалтер</t>
  </si>
  <si>
    <t>месяц</t>
  </si>
  <si>
    <t>паспортист</t>
  </si>
  <si>
    <t>1.1.2.</t>
  </si>
  <si>
    <t>Налоги на зарплату 14.2+2.6%</t>
  </si>
  <si>
    <t>1;2</t>
  </si>
  <si>
    <t>1.2.1.</t>
  </si>
  <si>
    <t>канцелярские расходы</t>
  </si>
  <si>
    <t>1.2.3.</t>
  </si>
  <si>
    <t>услуги связи</t>
  </si>
  <si>
    <t>1.2.4.</t>
  </si>
  <si>
    <t>услуги банка</t>
  </si>
  <si>
    <t>1.2.5.</t>
  </si>
  <si>
    <t>расчетно-кассовое обслуживание</t>
  </si>
  <si>
    <t>Благоустройство и обеспечение санитарного состояния здания и территории</t>
  </si>
  <si>
    <t>2;1</t>
  </si>
  <si>
    <t>Расходы на зарплату -всего</t>
  </si>
  <si>
    <t>руб</t>
  </si>
  <si>
    <t>2.1.1.</t>
  </si>
  <si>
    <t>Оклады</t>
  </si>
  <si>
    <t>уборщик подъезда -2чел.</t>
  </si>
  <si>
    <t>дворник-2 чел.</t>
  </si>
  <si>
    <t>2.1.2.</t>
  </si>
  <si>
    <t>Налог на зарплату 14.2 +2.6%</t>
  </si>
  <si>
    <t>2.1.3.</t>
  </si>
  <si>
    <t>Спецодежда</t>
  </si>
  <si>
    <t>2.1.4.</t>
  </si>
  <si>
    <t>Хозтовары и инвентарь</t>
  </si>
  <si>
    <t>2.1.5.</t>
  </si>
  <si>
    <t>Вывоз мусора по договору</t>
  </si>
  <si>
    <t>2.1.6.</t>
  </si>
  <si>
    <t>Электроэнергия МОП</t>
  </si>
  <si>
    <t>2.1.7.</t>
  </si>
  <si>
    <t>Чистка дорог и снега</t>
  </si>
  <si>
    <t>2.1.8.</t>
  </si>
  <si>
    <t>Благоустройство  территории</t>
  </si>
  <si>
    <t>Ремонт и обслуживание внутридомового инженерного оборудования</t>
  </si>
  <si>
    <t>3;1</t>
  </si>
  <si>
    <t>Расходы на зарплату- всего</t>
  </si>
  <si>
    <t>3.1.1.</t>
  </si>
  <si>
    <t>слесарь -сантехник</t>
  </si>
  <si>
    <t>электрик</t>
  </si>
  <si>
    <t>3.1.2.</t>
  </si>
  <si>
    <t>Налоги на зарплату 14.2 +2.6%</t>
  </si>
  <si>
    <t>3.2.</t>
  </si>
  <si>
    <t>Материалы и инструмент</t>
  </si>
  <si>
    <t>3.3.</t>
  </si>
  <si>
    <t>Обслуживание узла учета тепл/энерг.</t>
  </si>
  <si>
    <t>3.4.</t>
  </si>
  <si>
    <t>Экспертиза узла учета тепла</t>
  </si>
  <si>
    <t>3.5.</t>
  </si>
  <si>
    <t>Испытание эл.защ.средств</t>
  </si>
  <si>
    <t>Прочие прямые затраты</t>
  </si>
  <si>
    <t>4.1.</t>
  </si>
  <si>
    <t>Освидетельствование лифтов</t>
  </si>
  <si>
    <t>4.2.</t>
  </si>
  <si>
    <t>Страхование лифтов</t>
  </si>
  <si>
    <t>4.3.</t>
  </si>
  <si>
    <t>Аттестация специалистов</t>
  </si>
  <si>
    <t>4.4.</t>
  </si>
  <si>
    <t>Единый налог</t>
  </si>
  <si>
    <t>Себестоимость содержания 1 кв. м. общей площади</t>
  </si>
  <si>
    <t>Число обслуживающего персонала - 10чел.</t>
  </si>
  <si>
    <t>Расходы на организацию работ, в т.ч:</t>
  </si>
  <si>
    <t>всего по разделу:</t>
  </si>
  <si>
    <t>Эксплуатация лифтов</t>
  </si>
  <si>
    <t>4;5</t>
  </si>
  <si>
    <t>4;6</t>
  </si>
  <si>
    <t>Аварийная служба</t>
  </si>
  <si>
    <t>в  месяц:</t>
  </si>
  <si>
    <t>на руки</t>
  </si>
  <si>
    <t>207230 руб. :13710 кв.м  =15.11 руб.</t>
  </si>
  <si>
    <t>Резервный фонд</t>
  </si>
  <si>
    <t>Обслуживание мусоровпроводов</t>
  </si>
  <si>
    <t>Обсудить на собрании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</si>
</sst>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Accounting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wrapText="1"/>
    </xf>
    <xf numFmtId="16" fontId="0" fillId="2" borderId="1" xfId="0" applyNumberFormat="1" applyFill="1" applyBorder="1" applyAlignment="1">
      <alignment wrapText="1"/>
    </xf>
    <xf numFmtId="166" fontId="0" fillId="2" borderId="1" xfId="18" applyNumberFormat="1" applyFill="1" applyBorder="1" applyAlignment="1">
      <alignment wrapText="1"/>
    </xf>
    <xf numFmtId="166" fontId="0" fillId="0" borderId="1" xfId="18" applyNumberFormat="1" applyBorder="1" applyAlignment="1">
      <alignment wrapText="1"/>
    </xf>
    <xf numFmtId="166" fontId="0" fillId="2" borderId="1" xfId="18" applyNumberFormat="1" applyFill="1" applyBorder="1" applyAlignment="1">
      <alignment horizontal="center" wrapText="1"/>
    </xf>
    <xf numFmtId="166" fontId="0" fillId="0" borderId="1" xfId="18" applyNumberFormat="1" applyFill="1" applyBorder="1" applyAlignment="1">
      <alignment wrapText="1"/>
    </xf>
    <xf numFmtId="166" fontId="0" fillId="0" borderId="1" xfId="18" applyNumberFormat="1" applyBorder="1" applyAlignment="1">
      <alignment/>
    </xf>
    <xf numFmtId="166" fontId="0" fillId="2" borderId="1" xfId="18" applyNumberFormat="1" applyFill="1" applyBorder="1" applyAlignment="1">
      <alignment/>
    </xf>
    <xf numFmtId="166" fontId="0" fillId="2" borderId="0" xfId="18" applyNumberFormat="1" applyFill="1" applyAlignment="1">
      <alignment/>
    </xf>
    <xf numFmtId="43" fontId="0" fillId="0" borderId="0" xfId="0" applyNumberFormat="1" applyAlignment="1">
      <alignment/>
    </xf>
    <xf numFmtId="166" fontId="0" fillId="3" borderId="1" xfId="18" applyNumberFormat="1" applyFill="1" applyBorder="1" applyAlignment="1">
      <alignment wrapText="1"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18" applyNumberFormat="1" applyBorder="1" applyAlignment="1">
      <alignment wrapText="1"/>
    </xf>
    <xf numFmtId="0" fontId="0" fillId="0" borderId="0" xfId="0" applyFill="1" applyBorder="1" applyAlignment="1">
      <alignment/>
    </xf>
    <xf numFmtId="166" fontId="0" fillId="0" borderId="0" xfId="18" applyNumberFormat="1" applyFill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166" fontId="0" fillId="0" borderId="1" xfId="18" applyNumberFormat="1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6" fontId="0" fillId="2" borderId="0" xfId="18" applyNumberFormat="1" applyFont="1" applyFill="1" applyAlignment="1">
      <alignment horizontal="center"/>
    </xf>
    <xf numFmtId="166" fontId="0" fillId="2" borderId="0" xfId="18" applyNumberFormat="1" applyFill="1" applyAlignment="1">
      <alignment horizontal="center"/>
    </xf>
    <xf numFmtId="166" fontId="0" fillId="2" borderId="4" xfId="18" applyNumberFormat="1" applyFill="1" applyBorder="1" applyAlignment="1">
      <alignment horizontal="center" wrapText="1"/>
    </xf>
    <xf numFmtId="166" fontId="0" fillId="2" borderId="5" xfId="18" applyNumberFormat="1" applyFill="1" applyBorder="1" applyAlignment="1">
      <alignment horizontal="center" wrapText="1"/>
    </xf>
    <xf numFmtId="166" fontId="0" fillId="2" borderId="6" xfId="18" applyNumberForma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6" fontId="2" fillId="0" borderId="0" xfId="18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18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6" fontId="2" fillId="0" borderId="0" xfId="18" applyNumberFormat="1" applyFont="1" applyBorder="1" applyAlignment="1">
      <alignment wrapText="1"/>
    </xf>
    <xf numFmtId="166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workbookViewId="0" topLeftCell="B1">
      <selection activeCell="J38" sqref="J38"/>
    </sheetView>
  </sheetViews>
  <sheetFormatPr defaultColWidth="9.00390625" defaultRowHeight="12.75"/>
  <cols>
    <col min="1" max="1" width="1.25" style="0" hidden="1" customWidth="1"/>
    <col min="2" max="2" width="7.125" style="0" customWidth="1"/>
    <col min="3" max="3" width="33.375" style="0" customWidth="1"/>
    <col min="4" max="4" width="6.75390625" style="0" customWidth="1"/>
    <col min="5" max="5" width="14.125" style="0" bestFit="1" customWidth="1"/>
    <col min="6" max="6" width="12.875" style="0" bestFit="1" customWidth="1"/>
    <col min="7" max="7" width="11.375" style="0" bestFit="1" customWidth="1"/>
    <col min="11" max="11" width="10.25390625" style="0" bestFit="1" customWidth="1"/>
    <col min="12" max="12" width="12.875" style="0" customWidth="1"/>
  </cols>
  <sheetData>
    <row r="1" ht="12.75">
      <c r="C1" t="s">
        <v>0</v>
      </c>
    </row>
    <row r="2" ht="12.75">
      <c r="C2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7" ht="12.75">
      <c r="B7" t="s">
        <v>82</v>
      </c>
    </row>
    <row r="9" spans="2:7" ht="24" customHeight="1">
      <c r="B9" s="32" t="s">
        <v>5</v>
      </c>
      <c r="C9" s="32" t="s">
        <v>6</v>
      </c>
      <c r="D9" s="32" t="s">
        <v>7</v>
      </c>
      <c r="E9" s="39" t="s">
        <v>8</v>
      </c>
      <c r="F9" s="40"/>
      <c r="G9" s="41"/>
    </row>
    <row r="10" spans="2:7" ht="12.75">
      <c r="B10" s="33"/>
      <c r="C10" s="33"/>
      <c r="D10" s="33"/>
      <c r="E10" s="2" t="s">
        <v>9</v>
      </c>
      <c r="F10" s="2" t="s">
        <v>21</v>
      </c>
      <c r="G10" s="2"/>
    </row>
    <row r="11" spans="2:12" ht="12.75">
      <c r="B11" s="7">
        <v>1</v>
      </c>
      <c r="C11" s="9" t="s">
        <v>10</v>
      </c>
      <c r="D11" s="9" t="s">
        <v>14</v>
      </c>
      <c r="E11" s="17">
        <f>E13+E28+E42+E53</f>
        <v>2163155.2879999997</v>
      </c>
      <c r="F11" s="17">
        <f>F13+F28+F42+F53</f>
        <v>207230.44800000003</v>
      </c>
      <c r="G11" s="10"/>
      <c r="I11" s="58"/>
      <c r="K11" s="56"/>
      <c r="L11" s="20"/>
    </row>
    <row r="12" spans="2:11" ht="12.75">
      <c r="B12" s="7"/>
      <c r="C12" s="9" t="s">
        <v>11</v>
      </c>
      <c r="D12" s="9"/>
      <c r="E12" s="9"/>
      <c r="F12" s="9"/>
      <c r="G12" s="10"/>
      <c r="K12" s="20"/>
    </row>
    <row r="13" spans="2:12" ht="25.5">
      <c r="B13" s="8" t="s">
        <v>12</v>
      </c>
      <c r="C13" s="9" t="s">
        <v>13</v>
      </c>
      <c r="D13" s="9" t="s">
        <v>14</v>
      </c>
      <c r="E13" s="17">
        <f>E14+E20+E21</f>
        <v>808040.8</v>
      </c>
      <c r="F13" s="17">
        <f>F14+F21</f>
        <v>71729</v>
      </c>
      <c r="G13" s="10"/>
      <c r="I13" s="19"/>
      <c r="K13" s="57"/>
      <c r="L13" s="21"/>
    </row>
    <row r="14" spans="2:12" ht="12.75">
      <c r="B14" s="2" t="s">
        <v>15</v>
      </c>
      <c r="C14" s="10" t="s">
        <v>16</v>
      </c>
      <c r="D14" s="10" t="s">
        <v>14</v>
      </c>
      <c r="E14" s="10">
        <v>630983</v>
      </c>
      <c r="F14" s="10">
        <v>63099</v>
      </c>
      <c r="G14" s="10"/>
      <c r="K14" s="56"/>
      <c r="L14" s="24"/>
    </row>
    <row r="15" spans="2:12" ht="12.75">
      <c r="B15" s="2"/>
      <c r="C15" s="10" t="s">
        <v>18</v>
      </c>
      <c r="D15" s="10"/>
      <c r="E15" s="10">
        <f>E16+E17+E18+E19</f>
        <v>540225</v>
      </c>
      <c r="F15" s="10">
        <f>F16+F17+F18+F19</f>
        <v>54023</v>
      </c>
      <c r="G15" s="10"/>
      <c r="K15" s="18"/>
      <c r="L15" s="25">
        <f>L16+L17+L18+19:19</f>
        <v>0</v>
      </c>
    </row>
    <row r="16" spans="2:12" ht="12.75">
      <c r="B16" s="2"/>
      <c r="C16" s="10" t="s">
        <v>17</v>
      </c>
      <c r="D16" s="10" t="s">
        <v>14</v>
      </c>
      <c r="E16" s="10">
        <v>229885</v>
      </c>
      <c r="F16" s="10">
        <v>22989</v>
      </c>
      <c r="G16" s="10">
        <f>F16-F16*0.13</f>
        <v>20000.43</v>
      </c>
      <c r="H16" t="s">
        <v>90</v>
      </c>
      <c r="K16" s="25"/>
      <c r="L16" s="26"/>
    </row>
    <row r="17" spans="2:12" ht="12.75">
      <c r="B17" s="2"/>
      <c r="C17" s="10" t="s">
        <v>19</v>
      </c>
      <c r="D17" s="10" t="s">
        <v>14</v>
      </c>
      <c r="E17" s="10">
        <v>172410</v>
      </c>
      <c r="F17" s="10">
        <v>17241</v>
      </c>
      <c r="G17" s="10">
        <f>F17-F17*0.13</f>
        <v>14999.67</v>
      </c>
      <c r="H17" t="s">
        <v>90</v>
      </c>
      <c r="K17" s="25"/>
      <c r="L17" s="26"/>
    </row>
    <row r="18" spans="2:12" ht="12.75">
      <c r="B18" s="2"/>
      <c r="C18" s="10" t="s">
        <v>20</v>
      </c>
      <c r="D18" s="10" t="s">
        <v>14</v>
      </c>
      <c r="E18" s="10">
        <v>114940</v>
      </c>
      <c r="F18" s="10">
        <v>11494</v>
      </c>
      <c r="G18" s="10">
        <f>F18-F18*0.13</f>
        <v>9999.78</v>
      </c>
      <c r="H18" t="s">
        <v>90</v>
      </c>
      <c r="K18" s="25"/>
      <c r="L18" s="26"/>
    </row>
    <row r="19" spans="2:12" ht="12.75">
      <c r="B19" s="2"/>
      <c r="C19" s="10" t="s">
        <v>22</v>
      </c>
      <c r="D19" s="10" t="s">
        <v>14</v>
      </c>
      <c r="E19" s="10">
        <v>22990</v>
      </c>
      <c r="F19" s="10">
        <v>2299</v>
      </c>
      <c r="G19" s="10">
        <f>F19-F19*0.13</f>
        <v>2000.13</v>
      </c>
      <c r="H19" t="s">
        <v>90</v>
      </c>
      <c r="K19" s="25"/>
      <c r="L19" s="26"/>
    </row>
    <row r="20" spans="2:12" ht="12.75">
      <c r="B20" s="2" t="s">
        <v>23</v>
      </c>
      <c r="C20" s="10" t="s">
        <v>24</v>
      </c>
      <c r="D20" s="10" t="s">
        <v>14</v>
      </c>
      <c r="E20" s="10">
        <f>E15*16.8%</f>
        <v>90757.8</v>
      </c>
      <c r="F20" s="10">
        <f>F15*16.8%</f>
        <v>9075.864000000001</v>
      </c>
      <c r="G20" s="10"/>
      <c r="K20" s="54"/>
      <c r="L20" s="27"/>
    </row>
    <row r="21" spans="2:12" ht="25.5">
      <c r="B21" s="2" t="s">
        <v>25</v>
      </c>
      <c r="C21" s="10" t="s">
        <v>83</v>
      </c>
      <c r="D21" s="10" t="s">
        <v>14</v>
      </c>
      <c r="E21" s="10">
        <f>E22+E23+E24+E25</f>
        <v>86300</v>
      </c>
      <c r="F21" s="10">
        <f>F22+F23+F24+F25</f>
        <v>8630</v>
      </c>
      <c r="G21" s="10"/>
      <c r="K21" s="55"/>
      <c r="L21" s="27"/>
    </row>
    <row r="22" spans="2:12" ht="12.75">
      <c r="B22" s="2" t="s">
        <v>26</v>
      </c>
      <c r="C22" s="10" t="s">
        <v>27</v>
      </c>
      <c r="D22" s="10" t="s">
        <v>14</v>
      </c>
      <c r="E22" s="10">
        <v>3500</v>
      </c>
      <c r="F22" s="10">
        <v>350</v>
      </c>
      <c r="G22" s="10"/>
      <c r="K22" s="25"/>
      <c r="L22" s="27"/>
    </row>
    <row r="23" spans="2:12" ht="12.75">
      <c r="B23" s="2" t="s">
        <v>28</v>
      </c>
      <c r="C23" s="10" t="s">
        <v>29</v>
      </c>
      <c r="D23" s="10" t="s">
        <v>14</v>
      </c>
      <c r="E23" s="10">
        <v>4800</v>
      </c>
      <c r="F23" s="10">
        <v>480</v>
      </c>
      <c r="G23" s="10"/>
      <c r="K23" s="25"/>
      <c r="L23" s="27"/>
    </row>
    <row r="24" spans="2:12" ht="12.75">
      <c r="B24" s="3" t="s">
        <v>30</v>
      </c>
      <c r="C24" s="10" t="s">
        <v>31</v>
      </c>
      <c r="D24" s="10" t="s">
        <v>14</v>
      </c>
      <c r="E24" s="10">
        <v>18000</v>
      </c>
      <c r="F24" s="10">
        <v>1800</v>
      </c>
      <c r="G24" s="10"/>
      <c r="K24" s="25"/>
      <c r="L24" s="27"/>
    </row>
    <row r="25" spans="2:12" ht="12.75">
      <c r="B25" s="2" t="s">
        <v>32</v>
      </c>
      <c r="C25" s="10" t="s">
        <v>33</v>
      </c>
      <c r="D25" s="10" t="s">
        <v>14</v>
      </c>
      <c r="E25" s="10">
        <v>60000</v>
      </c>
      <c r="F25" s="10">
        <v>6000</v>
      </c>
      <c r="G25" s="10"/>
      <c r="K25" s="25"/>
      <c r="L25" s="27"/>
    </row>
    <row r="26" spans="2:11" ht="12.75">
      <c r="B26" s="2"/>
      <c r="C26" s="10"/>
      <c r="D26" s="10"/>
      <c r="E26" s="10"/>
      <c r="F26" s="10"/>
      <c r="G26" s="10"/>
      <c r="K26" s="46"/>
    </row>
    <row r="27" spans="2:7" ht="12.75">
      <c r="B27" s="7">
        <v>2</v>
      </c>
      <c r="C27" s="36" t="s">
        <v>34</v>
      </c>
      <c r="D27" s="37"/>
      <c r="E27" s="37"/>
      <c r="F27" s="37"/>
      <c r="G27" s="38"/>
    </row>
    <row r="28" spans="2:12" ht="15">
      <c r="B28" s="7"/>
      <c r="C28" s="11" t="s">
        <v>84</v>
      </c>
      <c r="D28" s="11" t="s">
        <v>37</v>
      </c>
      <c r="E28" s="11">
        <f>E29+E34+E35+E36+E37+E38+E39</f>
        <v>947582.6</v>
      </c>
      <c r="F28" s="11">
        <f>F29+F34+F35+F36+F37+F38+F39</f>
        <v>94757.96</v>
      </c>
      <c r="G28" s="11"/>
      <c r="L28" s="50"/>
    </row>
    <row r="29" spans="2:12" ht="12.75">
      <c r="B29" s="2" t="s">
        <v>35</v>
      </c>
      <c r="C29" s="10" t="s">
        <v>36</v>
      </c>
      <c r="D29" s="10" t="s">
        <v>37</v>
      </c>
      <c r="E29" s="10">
        <f>E30+E33</f>
        <v>671249.6</v>
      </c>
      <c r="F29" s="10">
        <f>F30+F33</f>
        <v>67124.96</v>
      </c>
      <c r="G29" s="10"/>
      <c r="L29" s="51"/>
    </row>
    <row r="30" spans="2:12" ht="12.75">
      <c r="B30" s="2" t="s">
        <v>38</v>
      </c>
      <c r="C30" s="10" t="s">
        <v>39</v>
      </c>
      <c r="D30" s="10" t="s">
        <v>37</v>
      </c>
      <c r="E30" s="10">
        <f>E31+E32</f>
        <v>574700</v>
      </c>
      <c r="F30" s="10">
        <f>F31+F32</f>
        <v>57470</v>
      </c>
      <c r="G30" s="10"/>
      <c r="L30" s="52"/>
    </row>
    <row r="31" spans="2:12" ht="12.75">
      <c r="B31" s="2"/>
      <c r="C31" s="12" t="s">
        <v>40</v>
      </c>
      <c r="D31" s="12" t="s">
        <v>37</v>
      </c>
      <c r="E31" s="12">
        <f>2*172410</f>
        <v>344820</v>
      </c>
      <c r="F31" s="10">
        <f>17241*2</f>
        <v>34482</v>
      </c>
      <c r="G31" s="10">
        <f>F31-F31*0.13</f>
        <v>29999.34</v>
      </c>
      <c r="H31" t="s">
        <v>90</v>
      </c>
      <c r="L31" s="53"/>
    </row>
    <row r="32" spans="2:12" ht="12.75">
      <c r="B32" s="2"/>
      <c r="C32" s="10" t="s">
        <v>41</v>
      </c>
      <c r="D32" s="10" t="s">
        <v>37</v>
      </c>
      <c r="E32" s="10">
        <f>2*114940</f>
        <v>229880</v>
      </c>
      <c r="F32" s="10">
        <f>2*11494</f>
        <v>22988</v>
      </c>
      <c r="G32" s="10">
        <f>F32-F32*0.13</f>
        <v>19999.56</v>
      </c>
      <c r="H32" t="s">
        <v>90</v>
      </c>
      <c r="L32" s="28"/>
    </row>
    <row r="33" spans="2:12" ht="12.75">
      <c r="B33" s="2" t="s">
        <v>42</v>
      </c>
      <c r="C33" s="10" t="s">
        <v>43</v>
      </c>
      <c r="D33" s="10" t="s">
        <v>37</v>
      </c>
      <c r="E33" s="10">
        <f>E30*16.8%</f>
        <v>96549.6</v>
      </c>
      <c r="F33" s="10">
        <f>F30*16.8%</f>
        <v>9654.960000000001</v>
      </c>
      <c r="G33" s="10"/>
      <c r="L33" s="29"/>
    </row>
    <row r="34" spans="2:12" ht="12.75">
      <c r="B34" s="2" t="s">
        <v>44</v>
      </c>
      <c r="C34" s="10" t="s">
        <v>45</v>
      </c>
      <c r="D34" s="10" t="s">
        <v>37</v>
      </c>
      <c r="E34" s="10">
        <v>10000</v>
      </c>
      <c r="F34" s="10">
        <v>1000</v>
      </c>
      <c r="G34" s="10"/>
      <c r="L34" s="49"/>
    </row>
    <row r="35" spans="2:12" ht="12.75">
      <c r="B35" s="2" t="s">
        <v>46</v>
      </c>
      <c r="C35" s="10" t="s">
        <v>47</v>
      </c>
      <c r="D35" s="10" t="s">
        <v>37</v>
      </c>
      <c r="E35" s="10">
        <v>3000</v>
      </c>
      <c r="F35" s="10">
        <v>300</v>
      </c>
      <c r="G35" s="10"/>
      <c r="L35" s="49"/>
    </row>
    <row r="36" spans="2:12" ht="12.75">
      <c r="B36" s="2" t="s">
        <v>48</v>
      </c>
      <c r="C36" s="10" t="s">
        <v>49</v>
      </c>
      <c r="D36" s="10" t="s">
        <v>37</v>
      </c>
      <c r="E36" s="10">
        <v>173333</v>
      </c>
      <c r="F36" s="10">
        <v>17333</v>
      </c>
      <c r="G36" s="10"/>
      <c r="L36" s="49"/>
    </row>
    <row r="37" spans="2:12" ht="12.75">
      <c r="B37" s="3" t="s">
        <v>50</v>
      </c>
      <c r="C37" s="10" t="s">
        <v>51</v>
      </c>
      <c r="D37" s="10" t="s">
        <v>37</v>
      </c>
      <c r="E37" s="10">
        <v>50000</v>
      </c>
      <c r="F37" s="10">
        <v>5000</v>
      </c>
      <c r="G37" s="10"/>
      <c r="L37" s="49"/>
    </row>
    <row r="38" spans="2:12" ht="12.75">
      <c r="B38" s="2" t="s">
        <v>52</v>
      </c>
      <c r="C38" s="10" t="s">
        <v>53</v>
      </c>
      <c r="D38" s="10" t="s">
        <v>37</v>
      </c>
      <c r="E38" s="10">
        <v>40000</v>
      </c>
      <c r="F38" s="10">
        <v>4000</v>
      </c>
      <c r="G38" s="10"/>
      <c r="L38" s="49"/>
    </row>
    <row r="39" spans="2:7" ht="12.75">
      <c r="B39" s="3" t="s">
        <v>54</v>
      </c>
      <c r="C39" s="10" t="s">
        <v>55</v>
      </c>
      <c r="D39" s="10" t="s">
        <v>37</v>
      </c>
      <c r="E39" s="10">
        <v>0</v>
      </c>
      <c r="F39" s="10">
        <v>0</v>
      </c>
      <c r="G39" s="10"/>
    </row>
    <row r="40" spans="2:7" ht="12.75">
      <c r="B40" s="2"/>
      <c r="C40" s="10"/>
      <c r="D40" s="10"/>
      <c r="E40" s="10"/>
      <c r="F40" s="10"/>
      <c r="G40" s="10"/>
    </row>
    <row r="41" spans="2:7" ht="12.75">
      <c r="B41" s="7">
        <v>3</v>
      </c>
      <c r="C41" s="36" t="s">
        <v>56</v>
      </c>
      <c r="D41" s="37"/>
      <c r="E41" s="37"/>
      <c r="F41" s="37"/>
      <c r="G41" s="38"/>
    </row>
    <row r="42" spans="2:12" ht="15">
      <c r="B42" s="7"/>
      <c r="C42" s="11" t="s">
        <v>84</v>
      </c>
      <c r="D42" s="11" t="s">
        <v>37</v>
      </c>
      <c r="E42" s="11">
        <f>E43+E48+E49+E50+E51</f>
        <v>239971.888</v>
      </c>
      <c r="F42" s="11">
        <f>F43+F48+F49+F50+F51</f>
        <v>23987.488</v>
      </c>
      <c r="G42" s="11"/>
      <c r="L42" s="23"/>
    </row>
    <row r="43" spans="2:12" ht="12.75">
      <c r="B43" s="2" t="s">
        <v>57</v>
      </c>
      <c r="C43" s="10" t="s">
        <v>58</v>
      </c>
      <c r="D43" s="10" t="s">
        <v>37</v>
      </c>
      <c r="E43" s="10">
        <f>E44+E47</f>
        <v>201381.888</v>
      </c>
      <c r="F43" s="10">
        <f>F44+F47</f>
        <v>20137.488</v>
      </c>
      <c r="G43" s="10"/>
      <c r="L43" s="22"/>
    </row>
    <row r="44" spans="2:12" ht="12.75">
      <c r="B44" s="1" t="s">
        <v>59</v>
      </c>
      <c r="C44" s="13" t="s">
        <v>39</v>
      </c>
      <c r="D44" s="13" t="s">
        <v>37</v>
      </c>
      <c r="E44" s="13">
        <f>E45+E46</f>
        <v>172416</v>
      </c>
      <c r="F44" s="13">
        <f>F45+F46</f>
        <v>17241</v>
      </c>
      <c r="G44" s="13"/>
      <c r="L44" s="18"/>
    </row>
    <row r="45" spans="2:12" ht="12.75">
      <c r="B45" s="1"/>
      <c r="C45" s="13" t="s">
        <v>60</v>
      </c>
      <c r="D45" s="13" t="s">
        <v>37</v>
      </c>
      <c r="E45" s="13">
        <v>114946</v>
      </c>
      <c r="F45" s="13">
        <v>11494</v>
      </c>
      <c r="G45" s="10">
        <f>F45-F45*0.13</f>
        <v>9999.78</v>
      </c>
      <c r="H45" t="s">
        <v>90</v>
      </c>
      <c r="L45" s="47"/>
    </row>
    <row r="46" spans="2:12" ht="12.75">
      <c r="B46" s="1"/>
      <c r="C46" s="13" t="s">
        <v>61</v>
      </c>
      <c r="D46" s="13" t="s">
        <v>37</v>
      </c>
      <c r="E46" s="13">
        <v>57470</v>
      </c>
      <c r="F46" s="13">
        <v>5747</v>
      </c>
      <c r="G46" s="10">
        <f>F46-F46*0.13</f>
        <v>4999.89</v>
      </c>
      <c r="H46" t="s">
        <v>90</v>
      </c>
      <c r="L46" s="47"/>
    </row>
    <row r="47" spans="2:12" ht="12.75">
      <c r="B47" s="1" t="s">
        <v>62</v>
      </c>
      <c r="C47" s="13" t="s">
        <v>63</v>
      </c>
      <c r="D47" s="13" t="s">
        <v>37</v>
      </c>
      <c r="E47" s="13">
        <f>E44*16.8%</f>
        <v>28965.888000000003</v>
      </c>
      <c r="F47" s="13">
        <f>F44*16.8%</f>
        <v>2896.4880000000003</v>
      </c>
      <c r="G47" s="13"/>
      <c r="L47" s="48"/>
    </row>
    <row r="48" spans="2:12" ht="12.75">
      <c r="B48" s="1" t="s">
        <v>64</v>
      </c>
      <c r="C48" s="13" t="s">
        <v>65</v>
      </c>
      <c r="D48" s="13" t="s">
        <v>37</v>
      </c>
      <c r="E48" s="13">
        <v>10000</v>
      </c>
      <c r="F48" s="13">
        <v>1000</v>
      </c>
      <c r="G48" s="13"/>
      <c r="L48" s="45"/>
    </row>
    <row r="49" spans="2:12" ht="12.75">
      <c r="B49" s="1" t="s">
        <v>66</v>
      </c>
      <c r="C49" s="13" t="s">
        <v>67</v>
      </c>
      <c r="D49" s="13" t="s">
        <v>37</v>
      </c>
      <c r="E49" s="13">
        <v>20590</v>
      </c>
      <c r="F49" s="13">
        <v>2050</v>
      </c>
      <c r="G49" s="13"/>
      <c r="L49" s="45"/>
    </row>
    <row r="50" spans="2:12" ht="12.75">
      <c r="B50" s="1" t="s">
        <v>68</v>
      </c>
      <c r="C50" s="13" t="s">
        <v>69</v>
      </c>
      <c r="D50" s="13" t="s">
        <v>37</v>
      </c>
      <c r="E50" s="13">
        <v>5000</v>
      </c>
      <c r="F50" s="13">
        <v>500</v>
      </c>
      <c r="G50" s="13"/>
      <c r="L50" s="45"/>
    </row>
    <row r="51" spans="2:12" ht="12.75">
      <c r="B51" s="1" t="s">
        <v>70</v>
      </c>
      <c r="C51" s="13" t="s">
        <v>71</v>
      </c>
      <c r="D51" s="13" t="s">
        <v>37</v>
      </c>
      <c r="E51" s="13">
        <v>3000</v>
      </c>
      <c r="F51" s="13">
        <v>300</v>
      </c>
      <c r="G51" s="13"/>
      <c r="L51" s="45"/>
    </row>
    <row r="52" spans="2:7" ht="12.75">
      <c r="B52" s="1"/>
      <c r="C52" s="13"/>
      <c r="D52" s="13"/>
      <c r="E52" s="13"/>
      <c r="F52" s="13"/>
      <c r="G52" s="13"/>
    </row>
    <row r="53" spans="2:12" ht="15">
      <c r="B53" s="5">
        <v>4</v>
      </c>
      <c r="C53" s="14" t="s">
        <v>72</v>
      </c>
      <c r="D53" s="14"/>
      <c r="E53" s="14">
        <f>E54+E55+E56+E57+E58+E59</f>
        <v>167560</v>
      </c>
      <c r="F53" s="14">
        <f>F54+F55+F56+F57+F58+F59</f>
        <v>16756</v>
      </c>
      <c r="G53" s="14"/>
      <c r="L53" s="23"/>
    </row>
    <row r="54" spans="2:7" ht="12.75">
      <c r="B54" s="1" t="s">
        <v>73</v>
      </c>
      <c r="C54" s="13" t="s">
        <v>74</v>
      </c>
      <c r="D54" s="13" t="s">
        <v>37</v>
      </c>
      <c r="E54" s="13">
        <v>0</v>
      </c>
      <c r="F54" s="13">
        <v>0</v>
      </c>
      <c r="G54" s="13"/>
    </row>
    <row r="55" spans="2:12" ht="12.75">
      <c r="B55" s="1" t="s">
        <v>75</v>
      </c>
      <c r="C55" s="13" t="s">
        <v>76</v>
      </c>
      <c r="D55" s="13" t="s">
        <v>37</v>
      </c>
      <c r="E55" s="13">
        <v>2500</v>
      </c>
      <c r="F55" s="13">
        <v>250</v>
      </c>
      <c r="G55" s="13"/>
      <c r="L55" s="45"/>
    </row>
    <row r="56" spans="2:12" ht="12.75">
      <c r="B56" s="1" t="s">
        <v>77</v>
      </c>
      <c r="C56" s="13" t="s">
        <v>78</v>
      </c>
      <c r="D56" s="13" t="s">
        <v>37</v>
      </c>
      <c r="E56" s="13">
        <v>0</v>
      </c>
      <c r="F56" s="13">
        <v>0</v>
      </c>
      <c r="G56" s="13"/>
      <c r="L56" s="45"/>
    </row>
    <row r="57" spans="2:12" ht="12.75">
      <c r="B57" s="1" t="s">
        <v>79</v>
      </c>
      <c r="C57" s="13" t="s">
        <v>80</v>
      </c>
      <c r="D57" s="13" t="s">
        <v>37</v>
      </c>
      <c r="E57" s="13">
        <v>15000</v>
      </c>
      <c r="F57" s="13">
        <v>1500</v>
      </c>
      <c r="G57" s="13"/>
      <c r="L57" s="45"/>
    </row>
    <row r="58" spans="2:12" ht="12.75">
      <c r="B58" s="4" t="s">
        <v>86</v>
      </c>
      <c r="C58" s="13" t="s">
        <v>85</v>
      </c>
      <c r="D58" s="13" t="s">
        <v>37</v>
      </c>
      <c r="E58" s="13">
        <v>140060</v>
      </c>
      <c r="F58" s="13">
        <v>14006</v>
      </c>
      <c r="G58" s="13"/>
      <c r="L58" s="45"/>
    </row>
    <row r="59" spans="2:12" ht="12.75">
      <c r="B59" s="1" t="s">
        <v>87</v>
      </c>
      <c r="C59" s="13" t="s">
        <v>88</v>
      </c>
      <c r="D59" s="13" t="s">
        <v>37</v>
      </c>
      <c r="E59" s="13">
        <v>10000</v>
      </c>
      <c r="F59" s="13">
        <v>1000</v>
      </c>
      <c r="G59" s="13"/>
      <c r="L59" s="45"/>
    </row>
    <row r="60" spans="2:12" ht="12.75">
      <c r="B60" s="1"/>
      <c r="C60" s="13"/>
      <c r="D60" s="13"/>
      <c r="E60" s="13"/>
      <c r="F60" s="13"/>
      <c r="G60" s="13"/>
      <c r="L60" s="46"/>
    </row>
    <row r="61" spans="2:7" ht="12.75">
      <c r="B61" s="42" t="s">
        <v>94</v>
      </c>
      <c r="C61" s="43"/>
      <c r="D61" s="43"/>
      <c r="E61" s="43"/>
      <c r="F61" s="43"/>
      <c r="G61" s="44"/>
    </row>
    <row r="62" spans="2:7" ht="12.75">
      <c r="B62" s="1">
        <v>5</v>
      </c>
      <c r="C62" s="31" t="s">
        <v>92</v>
      </c>
      <c r="D62" s="13"/>
      <c r="E62" s="13"/>
      <c r="F62" s="13"/>
      <c r="G62" s="13"/>
    </row>
    <row r="63" spans="2:7" ht="12.75">
      <c r="B63" s="1">
        <v>6</v>
      </c>
      <c r="C63" s="31" t="s">
        <v>93</v>
      </c>
      <c r="D63" s="13"/>
      <c r="E63" s="13"/>
      <c r="F63" s="13"/>
      <c r="G63" s="13"/>
    </row>
    <row r="64" spans="2:7" ht="12.75">
      <c r="B64" s="1"/>
      <c r="C64" s="13"/>
      <c r="D64" s="13"/>
      <c r="E64" s="13"/>
      <c r="F64" s="13"/>
      <c r="G64" s="13"/>
    </row>
    <row r="65" spans="2:7" ht="12.75">
      <c r="B65" s="6"/>
      <c r="C65" s="15" t="s">
        <v>81</v>
      </c>
      <c r="D65" s="15"/>
      <c r="E65" s="15"/>
      <c r="F65" s="15" t="s">
        <v>89</v>
      </c>
      <c r="G65" s="15"/>
    </row>
    <row r="66" spans="2:7" ht="12.75">
      <c r="B66" s="6"/>
      <c r="C66" s="34" t="s">
        <v>91</v>
      </c>
      <c r="D66" s="35"/>
      <c r="E66" s="35"/>
      <c r="F66" s="35"/>
      <c r="G66" s="35"/>
    </row>
    <row r="68" spans="6:7" ht="12.75">
      <c r="F68" s="16"/>
      <c r="G68" s="30"/>
    </row>
  </sheetData>
  <mergeCells count="8">
    <mergeCell ref="B9:B10"/>
    <mergeCell ref="C66:G66"/>
    <mergeCell ref="C27:G27"/>
    <mergeCell ref="C41:G41"/>
    <mergeCell ref="E9:G9"/>
    <mergeCell ref="C9:C10"/>
    <mergeCell ref="D9:D10"/>
    <mergeCell ref="B61:G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sib.local</cp:lastModifiedBy>
  <cp:lastPrinted>2010-03-09T08:38:45Z</cp:lastPrinted>
  <dcterms:created xsi:type="dcterms:W3CDTF">2010-03-05T07:40:42Z</dcterms:created>
  <dcterms:modified xsi:type="dcterms:W3CDTF">2010-03-15T09:47:12Z</dcterms:modified>
  <cp:category/>
  <cp:version/>
  <cp:contentType/>
  <cp:contentStatus/>
</cp:coreProperties>
</file>