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6" windowWidth="16608" windowHeight="9432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<sst xmlns="http://schemas.openxmlformats.org/spreadsheetml/2006/main" count="454" uniqueCount="400">
  <si>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</si>
  <si>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</si>
  <si>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</si>
  <si>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</si>
  <si>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</si>
  <si>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</si>
  <si>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</si>
  <si>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</si>
  <si>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</si>
  <si>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</si>
  <si>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</si>
  <si>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</si>
  <si>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</si>
  <si>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</si>
  <si>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</si>
  <si>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</si>
  <si>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</si>
  <si>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</si>
  <si>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</si>
  <si>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</si>
  <si>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</si>
  <si>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</si>
  <si>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</si>
  <si>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</si>
  <si>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</si>
  <si>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</si>
  <si>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</si>
  <si>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</si>
  <si>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</si>
  <si>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</si>
  <si>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</si>
  <si>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</si>
  <si>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</si>
  <si>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</si>
  <si>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</si>
  <si>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</si>
  <si>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</si>
  <si>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</si>
  <si>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</si>
  <si>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</si>
  <si>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</si>
  <si>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</si>
  <si>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</si>
  <si>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</si>
  <si>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</si>
  <si>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</si>
  <si>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</si>
  <si>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</si>
  <si>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</si>
  <si>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</si>
  <si>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</si>
  <si>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</si>
  <si>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</si>
  <si>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</si>
  <si>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</si>
  <si>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</si>
  <si>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</si>
  <si>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</si>
  <si>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</si>
  <si>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</si>
  <si>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Светлана С , Свтелана</t>
  </si>
  <si>
    <t>107-86-104</t>
  </si>
  <si>
    <t>ближайшая цель-63 кг до конца июля</t>
  </si>
  <si>
    <t xml:space="preserve">способ - массаж, жиета, физ. нагрузки. борьба с гармонами.
</t>
  </si>
  <si>
    <t>Jeni225,Женя</t>
  </si>
  <si>
    <t>90-65-93</t>
  </si>
  <si>
    <t>212926, Ксения</t>
  </si>
  <si>
    <t>89-64-90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</si>
  <si>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</si>
  <si>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</si>
  <si>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</si>
  <si>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</si>
  <si>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</si>
  <si>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</si>
  <si>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DиkaЯ, Евгения</t>
  </si>
  <si>
    <t>до 5 июля</t>
  </si>
  <si>
    <t>питание - исключить "неполезные углеводы"
нагрузка бег3 раза в неделю, волейбол 3 раза в неделю. как-то так</t>
  </si>
  <si>
    <t>Silentium, Лера</t>
  </si>
  <si>
    <t>*-68-95</t>
  </si>
  <si>
    <t>хочу к 1 июня 56 килограм</t>
  </si>
  <si>
    <t>метод правильное питание:завтрак в основном кашки или мюслю ,обед: рыбка с салатиком или чем то еще))) на ужин кефирчег)) и не кушать после 18.00 
плюс обруч ,плюс тренировки и баночный массаж по вашим советам и велосипед как потеплеет воть)))))еще хотела</t>
  </si>
  <si>
    <t>Catherinette, Катерина</t>
  </si>
  <si>
    <t>94-73-99</t>
  </si>
  <si>
    <t>Пуха, Елена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</si>
  <si>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</si>
  <si>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</si>
  <si>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</si>
  <si>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</si>
  <si>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</si>
  <si>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</si>
  <si>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102-91-120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</si>
  <si>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</si>
  <si>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</si>
  <si>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</si>
  <si>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</si>
  <si>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</si>
  <si>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</si>
  <si>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</si>
  <si>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</si>
  <si>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</si>
  <si>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</si>
  <si>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мила..я, Люда</t>
  </si>
  <si>
    <t xml:space="preserve"> 96-81-105</t>
  </si>
  <si>
    <t>3-4 мес</t>
  </si>
  <si>
    <t>низкокаллорийная диета, занятия спортом дома, крема для похудения может еще и не есть после 18-19 часов</t>
  </si>
  <si>
    <t>lazurit</t>
  </si>
  <si>
    <t>РыЧуН, Оля</t>
  </si>
  <si>
    <t>98- 69-91</t>
  </si>
  <si>
    <t>хотела бы похудеть к концу июня.на конец мая хочу весить 57 кг.</t>
  </si>
  <si>
    <t>Не хочу использовать строгую диету, т. к и силы воли нет никакой, да и никаких привычек правильного питания не выработает, поэтому в первую очередь- здоровое питание (фрукты,овощи, творог, рыба, мясо) и конечно же спортивные тренеровки!раз в неделю разгру</t>
  </si>
  <si>
    <t>Glupyj Bigimot</t>
  </si>
  <si>
    <t>90-65-90</t>
  </si>
  <si>
    <t>Diamond82 ,Ольга</t>
  </si>
  <si>
    <t xml:space="preserve">94/77/101 </t>
  </si>
  <si>
    <t>сроки к концу июля (у меня ДР будет)</t>
  </si>
  <si>
    <t xml:space="preserve">способ, купила себе коктель, так что утро вечер коктель обед полноценный, и + бодифлекс
9. ну а для чего...., что бы не пугаться своего отражения в зеркале, особенно в примерочных в магазине, и себе нравиться  
</t>
  </si>
  <si>
    <t>Irisha_pleo</t>
  </si>
  <si>
    <t>90-72-90</t>
  </si>
  <si>
    <t>хочу вес свой вернуть и талию хотя бы до 65 .... как и была..
Хочу в тренажерку 3 раза в неделю, сегодня на обед гречка и помидорка с огурцом.... Надеюсь что получится..</t>
  </si>
  <si>
    <t>n.matveyka, Наталья</t>
  </si>
  <si>
    <t>89 - 73-100</t>
  </si>
  <si>
    <t xml:space="preserve"> до 1 августа 2010</t>
  </si>
  <si>
    <t>Раздельное питание. Здоровые продукты. Физкультура - умеренные нагрузки (пешие прогулки, обруч и пр.)
9. Цель - сохранение молодости, помощь организму восстановиться после стресса. Планирую беременность.</t>
  </si>
  <si>
    <t>MissK</t>
  </si>
  <si>
    <t>88-78-104</t>
  </si>
  <si>
    <t>Не есть после 18-00, два раза в неделю разгрузочные дни, поменьше есть вообще. Бассейн 2 раза в неделю, 2 раза в неделю пилатес.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</si>
  <si>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</si>
  <si>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</si>
  <si>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</si>
  <si>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</si>
  <si>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Kras, Татьяна</t>
  </si>
  <si>
    <t>как то не складывается у меня дружба с сантиметром, предпочитаю весы</t>
  </si>
  <si>
    <t>правильное питание (английская диета как настроюсь), фитнес 3-4 раза в неделю.</t>
  </si>
  <si>
    <t>Брю, Юля</t>
  </si>
  <si>
    <t xml:space="preserve">упорно не могу найти сантиметр!!!  Сегодня по пути с работы куплю </t>
  </si>
  <si>
    <t>Fifa, Анатстасия</t>
  </si>
  <si>
    <t>93-66-94</t>
  </si>
  <si>
    <t>93-67-94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</si>
  <si>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</si>
  <si>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</si>
  <si>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</si>
  <si>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</si>
  <si>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</si>
  <si>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</si>
  <si>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</si>
  <si>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</si>
  <si>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</si>
  <si>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</si>
  <si>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Ириссска</t>
  </si>
  <si>
    <t>84-75-100</t>
  </si>
  <si>
    <t>63кг</t>
  </si>
  <si>
    <t>1 сентября</t>
  </si>
  <si>
    <t xml:space="preserve"> гречка или творог - разгрузочные дни, в остальное время - уменьшаю калории, не ем "вредные" углеводы.</t>
  </si>
  <si>
    <t>Zhenni, Женя</t>
  </si>
  <si>
    <t>88-64-92</t>
  </si>
  <si>
    <t>87-63-92</t>
  </si>
  <si>
    <t>Ставлю себе срок - месяц.</t>
  </si>
  <si>
    <t>Спортом особо не занимаюсь, времени нету. Но бегаю в парке 2 раза в неделю.</t>
  </si>
  <si>
    <t>Crazzzy</t>
  </si>
  <si>
    <t>94-74-102</t>
  </si>
  <si>
    <t>91-71-102</t>
  </si>
  <si>
    <t xml:space="preserve">методы: 
-бодифлекс (каждое утро, делаю второй день); 
-не ужинаю поздно, сладости ем до 12;
-бассейн/акваэробика ( в планах) 2-3 раза в неделю;
-массаж в домашних условиях! 
Готовимся к пляжному сезону !!!!  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</si>
  <si>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</si>
  <si>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</si>
  <si>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</si>
  <si>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</si>
  <si>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</si>
  <si>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Tori 27, Виктория</t>
  </si>
  <si>
    <t>95-67-91</t>
  </si>
  <si>
    <t>94-66-90</t>
  </si>
  <si>
    <t>28 мая</t>
  </si>
  <si>
    <t>правильное питание, не есть после 18 и занятия два раза в неделю в тренажерном.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</si>
  <si>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</si>
  <si>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</si>
  <si>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</si>
  <si>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</si>
  <si>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DaSka, Даша</t>
  </si>
  <si>
    <t>92-73-103</t>
  </si>
  <si>
    <t>Хожу на сайклы 2 раза в неделю, после тренировки - кедровая или тепловая кабина., дома массаж банками каждый день с маслом термоактивным. В еде отказалась от сладкого почки ( с утра от пары долек темного шоколада не могу отказаться)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</si>
  <si>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</si>
  <si>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</si>
  <si>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</si>
  <si>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</si>
  <si>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</si>
  <si>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</si>
  <si>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</si>
  <si>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Оловянная_</t>
  </si>
  <si>
    <t>90-68-97</t>
  </si>
  <si>
    <t>90-67-96,5</t>
  </si>
  <si>
    <t>57 кг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</si>
  <si>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</si>
  <si>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</si>
  <si>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</si>
  <si>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</si>
  <si>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Крокотук, Ольга</t>
  </si>
  <si>
    <t>95-75-94</t>
  </si>
  <si>
    <t>выйти из 60 за июнь</t>
  </si>
  <si>
    <t>срок- ну месяца .... да как получиться</t>
  </si>
  <si>
    <t>способы- питание, массаж, бодифлекс, обруч
9) не уютно я себя так чувствую, отсюда цель для чего- для собственной влюбленности в тело)</t>
  </si>
  <si>
    <t>Ленчик 100, Елена</t>
  </si>
  <si>
    <t>Не мерялась давно</t>
  </si>
  <si>
    <t>Желательно через месяц</t>
  </si>
  <si>
    <t>Не обжираться, есть полезную еду (кашки, овощи в пароварке, кефиры, яблоки, грейпфрукты)
Велотренажер ежедневно. Где-то по часу.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</si>
  <si>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</si>
  <si>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</si>
  <si>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~/КареглаЗАЯ/~, Ирина</t>
  </si>
  <si>
    <t>88-59-92</t>
  </si>
  <si>
    <t>к сентябрю</t>
  </si>
  <si>
    <t>фитнес 2-3 раза в неделю по 2-3 часа, правильное питание,массаж, обертывание 
9.вернуть комфортный вес и подтянуть мышцы!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</si>
  <si>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</si>
  <si>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</si>
  <si>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</si>
  <si>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</si>
  <si>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</si>
  <si>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</si>
  <si>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</si>
  <si>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</si>
  <si>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</si>
  <si>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</si>
  <si>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</si>
  <si>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</si>
  <si>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</si>
  <si>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Мариночка</t>
  </si>
  <si>
    <t>88-67-94</t>
  </si>
  <si>
    <t>Желательго к концу июня,но совсем нет силы воли ,слишком много мучного,жирного,жаренного,сладкого</t>
  </si>
  <si>
    <t>Ulyana_k, Ульяна</t>
  </si>
  <si>
    <t>84-69-99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</si>
  <si>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</si>
  <si>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</si>
  <si>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</si>
  <si>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</si>
  <si>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полночь, Марьяна</t>
  </si>
  <si>
    <t>Lyubov_ka</t>
  </si>
  <si>
    <t>90-63-89</t>
  </si>
  <si>
    <t>90-59-89</t>
  </si>
  <si>
    <t>Tatys, Татьяна</t>
  </si>
  <si>
    <t>84-66-93</t>
  </si>
  <si>
    <t>до 01.06.2010 г</t>
  </si>
  <si>
    <t>сбалансированное и правильное питание, спорт 2-3 раза в неделю (хот-айрон, растяжка), обруч дома.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</si>
  <si>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</si>
  <si>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</si>
  <si>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</si>
  <si>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</si>
  <si>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</si>
  <si>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</si>
  <si>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</si>
  <si>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</si>
  <si>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darjalla, Даша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</si>
  <si>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</si>
  <si>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</si>
  <si>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</si>
  <si>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GIRLОчКа, Таня</t>
  </si>
  <si>
    <t>к 31 августа</t>
  </si>
  <si>
    <t>не есть после 18-00, велотренажер по возможности, т.к. часто гулять хожу и просто не успеваю  осенью планирую в тренажерный зал начать ходить</t>
  </si>
  <si>
    <t>Вес на 21.06</t>
  </si>
  <si>
    <t>88-67-108</t>
  </si>
  <si>
    <t>97-75-110</t>
  </si>
  <si>
    <t>74 к 10 июля</t>
  </si>
  <si>
    <t>фитнес 3 раза в неделю, не есть после 8, кушать правильные продукты и кисломолочные, порция в два раза меньше обычного.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</si>
  <si>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</si>
  <si>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</si>
  <si>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</si>
  <si>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</si>
  <si>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</si>
  <si>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</si>
  <si>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Milllka, Мила</t>
  </si>
  <si>
    <t>94-75-95</t>
  </si>
  <si>
    <t>1-2 месяца</t>
  </si>
  <si>
    <t>*-64-92</t>
  </si>
  <si>
    <t>58 к  сентября</t>
  </si>
  <si>
    <t>Вес на 5.07</t>
  </si>
  <si>
    <t>Nour (laverna сейчас)</t>
  </si>
  <si>
    <t>90-76-100</t>
  </si>
  <si>
    <t>95-72-107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</si>
  <si>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</si>
  <si>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</si>
  <si>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</si>
  <si>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</si>
  <si>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</si>
  <si>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</si>
  <si>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</si>
  <si>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</si>
  <si>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</si>
  <si>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</si>
  <si>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</si>
  <si>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</si>
  <si>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</si>
  <si>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</si>
  <si>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</si>
  <si>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inet_ru, Ксения</t>
  </si>
  <si>
    <t>86-72-93</t>
  </si>
  <si>
    <t>6-10 месяцев</t>
  </si>
  <si>
    <t>диета, спорт</t>
  </si>
  <si>
    <t xml:space="preserve">Olika_Fleur, </t>
  </si>
  <si>
    <t>100-78-102</t>
  </si>
  <si>
    <t>86-62-91</t>
  </si>
  <si>
    <t>92-69-96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</si>
  <si>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</si>
  <si>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</si>
  <si>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</si>
  <si>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</si>
  <si>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</si>
  <si>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</si>
  <si>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</si>
  <si>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</si>
  <si>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</si>
  <si>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</si>
  <si>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</si>
  <si>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87-64-95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</si>
  <si>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</si>
  <si>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</si>
  <si>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</si>
  <si>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</si>
  <si>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</si>
  <si>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</si>
  <si>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</si>
  <si>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</si>
  <si>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</si>
  <si>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</si>
  <si>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</si>
  <si>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95-74-101</t>
  </si>
  <si>
    <t>Вес на 13.09</t>
  </si>
  <si>
    <t>88-67-88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</si>
  <si>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</si>
  <si>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</si>
  <si>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</si>
  <si>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</si>
  <si>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</si>
  <si>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</si>
  <si>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</si>
  <si>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</si>
  <si>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</si>
  <si>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</si>
  <si>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</si>
  <si>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</si>
  <si>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</si>
  <si>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Katyuncha, Катя</t>
  </si>
  <si>
    <t xml:space="preserve">89-71-90 </t>
  </si>
  <si>
    <t>Записалась в шейпинг клуб "к совершенству". Меня там со всех сторон измерили:рост, вес давление пульс, все-все жировые складочки! а сегодня мне скажут мою идеальную шейпинг-модель и назначат соответствующие упражнения.Вечером или завтра с утра расскажу что и как там  Ну и естественно + к спорту правильное питание</t>
  </si>
  <si>
    <t>с 29.09.2010</t>
  </si>
  <si>
    <t xml:space="preserve">17 ноября </t>
  </si>
  <si>
    <t>Вес на  4.10</t>
  </si>
  <si>
    <t>85-65-95</t>
  </si>
  <si>
    <t>Zlat@, Настя</t>
  </si>
  <si>
    <t>95-70-98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</si>
  <si>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</si>
  <si>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</si>
  <si>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</si>
  <si>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</si>
  <si>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</si>
  <si>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</si>
  <si>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</si>
  <si>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</si>
  <si>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</si>
  <si>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89-69-95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</si>
  <si>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</si>
  <si>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</si>
  <si>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</si>
  <si>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</si>
  <si>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</si>
  <si>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</si>
  <si>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68 к НГ</t>
  </si>
  <si>
    <t>119-94-104</t>
  </si>
  <si>
    <t>114-105-113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</si>
  <si>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</si>
  <si>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</si>
  <si>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</si>
  <si>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</si>
  <si>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</si>
  <si>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</si>
  <si>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Laverna Ирина</t>
  </si>
  <si>
    <t>87-62,5-91,5</t>
  </si>
  <si>
    <t>52 кг к НГ</t>
  </si>
  <si>
    <t>сижу на диете-белково-овощной,10 дней -после просто рациональное питание по шейпинг-системе</t>
  </si>
  <si>
    <t>18 ноября</t>
  </si>
  <si>
    <t>102-83-103</t>
  </si>
  <si>
    <t>Lapylya</t>
  </si>
  <si>
    <t>Правильное питание, тренировки на тонусных-столах и т.п., очень хочу добавить танцы и бассейн</t>
  </si>
  <si>
    <t>54 к НГ</t>
  </si>
  <si>
    <t>Zluka Даша</t>
  </si>
  <si>
    <t>93-68-98</t>
  </si>
  <si>
    <t>желательно к новому году</t>
  </si>
  <si>
    <t>29,11,2010</t>
  </si>
  <si>
    <t>кремлёвская диета+спорт</t>
  </si>
  <si>
    <t>Вес на 29,11</t>
  </si>
  <si>
    <t>89-68-86</t>
  </si>
  <si>
    <t>88-66-91</t>
  </si>
  <si>
    <t>90-68-98</t>
  </si>
  <si>
    <t>97-72-95</t>
  </si>
  <si>
    <t>104-77-103</t>
  </si>
  <si>
    <t>90-64-96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</si>
  <si>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</si>
  <si>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</si>
  <si>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</si>
  <si>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</si>
  <si>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</si>
  <si>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7-5 кг</t>
  </si>
  <si>
    <t>Необходимо скинуть 3-5 кг</t>
  </si>
  <si>
    <t>Необходимо скинуть менее 3 кг</t>
  </si>
  <si>
    <t>Светлаша, Светлана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</si>
</sst>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%"/>
    <numFmt numFmtId="168" formatCode="0.0"/>
    <numFmt numFmtId="169" formatCode="[$€-2]\ ###,000_);[Red]\([$€-2]\ ###,000\)"/>
  </numFmts>
  <fonts count="50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9"/>
      <name val="Arial Cyr"/>
      <family val="0"/>
    </font>
    <font>
      <b/>
      <sz val="12"/>
      <name val="Arial Cyr"/>
      <family val="0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0"/>
      <name val="Arial Cyr"/>
      <family val="0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7" borderId="1" applyNumberFormat="0" applyAlignment="0" applyProtection="0"/>
    <xf numFmtId="0" fontId="38" fillId="7" borderId="2" applyNumberFormat="0" applyAlignment="0" applyProtection="0"/>
    <xf numFmtId="0" fontId="23" fillId="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2" borderId="7" applyNumberFormat="0" applyAlignment="0" applyProtection="0"/>
    <xf numFmtId="0" fontId="16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4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0" fontId="1" fillId="25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4" borderId="10" xfId="0" applyFill="1" applyBorder="1" applyAlignment="1">
      <alignment/>
    </xf>
    <xf numFmtId="0" fontId="8" fillId="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7" fontId="0" fillId="0" borderId="0" xfId="0" applyNumberFormat="1" applyFill="1" applyAlignment="1">
      <alignment/>
    </xf>
    <xf numFmtId="0" fontId="8" fillId="4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167" fontId="0" fillId="25" borderId="10" xfId="0" applyNumberFormat="1" applyFill="1" applyBorder="1" applyAlignment="1">
      <alignment horizontal="center"/>
    </xf>
    <xf numFmtId="0" fontId="0" fillId="4" borderId="10" xfId="0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/>
    </xf>
    <xf numFmtId="16" fontId="0" fillId="4" borderId="10" xfId="0" applyNumberFormat="1" applyFill="1" applyBorder="1" applyAlignment="1">
      <alignment/>
    </xf>
    <xf numFmtId="16" fontId="0" fillId="4" borderId="11" xfId="0" applyNumberFormat="1" applyFill="1" applyBorder="1" applyAlignment="1">
      <alignment/>
    </xf>
    <xf numFmtId="0" fontId="8" fillId="27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6" fontId="0" fillId="4" borderId="13" xfId="0" applyNumberFormat="1" applyFill="1" applyBorder="1" applyAlignment="1">
      <alignment/>
    </xf>
    <xf numFmtId="0" fontId="8" fillId="18" borderId="10" xfId="0" applyFont="1" applyFill="1" applyBorder="1" applyAlignment="1">
      <alignment horizontal="center"/>
    </xf>
    <xf numFmtId="0" fontId="11" fillId="18" borderId="14" xfId="0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/>
    </xf>
    <xf numFmtId="0" fontId="8" fillId="28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8" fillId="4" borderId="15" xfId="0" applyFont="1" applyFill="1" applyBorder="1" applyAlignment="1">
      <alignment/>
    </xf>
    <xf numFmtId="0" fontId="8" fillId="4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1" fillId="25" borderId="15" xfId="0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26" borderId="15" xfId="0" applyFont="1" applyFill="1" applyBorder="1" applyAlignment="1">
      <alignment/>
    </xf>
    <xf numFmtId="0" fontId="0" fillId="4" borderId="15" xfId="0" applyFill="1" applyBorder="1" applyAlignment="1">
      <alignment/>
    </xf>
    <xf numFmtId="16" fontId="0" fillId="4" borderId="16" xfId="0" applyNumberFormat="1" applyFill="1" applyBorder="1" applyAlignment="1">
      <alignment/>
    </xf>
    <xf numFmtId="0" fontId="18" fillId="28" borderId="0" xfId="0" applyFont="1" applyFill="1" applyAlignment="1">
      <alignment wrapText="1"/>
    </xf>
    <xf numFmtId="0" fontId="0" fillId="29" borderId="10" xfId="0" applyFill="1" applyBorder="1" applyAlignment="1">
      <alignment horizontal="center" wrapText="1"/>
    </xf>
    <xf numFmtId="0" fontId="0" fillId="29" borderId="10" xfId="0" applyFill="1" applyBorder="1" applyAlignment="1">
      <alignment/>
    </xf>
    <xf numFmtId="0" fontId="12" fillId="29" borderId="10" xfId="0" applyFont="1" applyFill="1" applyBorder="1" applyAlignment="1">
      <alignment/>
    </xf>
    <xf numFmtId="0" fontId="10" fillId="29" borderId="10" xfId="0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0" fontId="0" fillId="29" borderId="10" xfId="0" applyFill="1" applyBorder="1" applyAlignment="1">
      <alignment wrapText="1"/>
    </xf>
    <xf numFmtId="0" fontId="45" fillId="29" borderId="17" xfId="0" applyFont="1" applyFill="1" applyBorder="1" applyAlignment="1">
      <alignment horizontal="left"/>
    </xf>
    <xf numFmtId="0" fontId="45" fillId="29" borderId="13" xfId="0" applyFont="1" applyFill="1" applyBorder="1" applyAlignment="1">
      <alignment horizontal="left"/>
    </xf>
    <xf numFmtId="0" fontId="45" fillId="29" borderId="18" xfId="0" applyFont="1" applyFill="1" applyBorder="1" applyAlignment="1">
      <alignment horizontal="left"/>
    </xf>
    <xf numFmtId="0" fontId="45" fillId="29" borderId="19" xfId="0" applyFont="1" applyFill="1" applyBorder="1" applyAlignment="1">
      <alignment horizontal="left"/>
    </xf>
    <xf numFmtId="0" fontId="45" fillId="29" borderId="20" xfId="0" applyFont="1" applyFill="1" applyBorder="1" applyAlignment="1">
      <alignment horizontal="left"/>
    </xf>
    <xf numFmtId="0" fontId="45" fillId="29" borderId="21" xfId="0" applyFont="1" applyFill="1" applyBorder="1" applyAlignment="1">
      <alignment horizontal="left"/>
    </xf>
    <xf numFmtId="0" fontId="8" fillId="30" borderId="10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/>
    </xf>
    <xf numFmtId="0" fontId="0" fillId="31" borderId="10" xfId="0" applyFill="1" applyBorder="1" applyAlignment="1">
      <alignment/>
    </xf>
    <xf numFmtId="0" fontId="8" fillId="31" borderId="10" xfId="0" applyFont="1" applyFill="1" applyBorder="1" applyAlignment="1">
      <alignment/>
    </xf>
    <xf numFmtId="0" fontId="45" fillId="32" borderId="17" xfId="0" applyFont="1" applyFill="1" applyBorder="1" applyAlignment="1">
      <alignment horizontal="left"/>
    </xf>
    <xf numFmtId="0" fontId="45" fillId="32" borderId="13" xfId="0" applyFont="1" applyFill="1" applyBorder="1" applyAlignment="1">
      <alignment horizontal="left"/>
    </xf>
    <xf numFmtId="0" fontId="45" fillId="32" borderId="18" xfId="0" applyFont="1" applyFill="1" applyBorder="1" applyAlignment="1">
      <alignment horizontal="left"/>
    </xf>
    <xf numFmtId="0" fontId="0" fillId="31" borderId="10" xfId="0" applyFont="1" applyFill="1" applyBorder="1" applyAlignment="1">
      <alignment/>
    </xf>
    <xf numFmtId="0" fontId="32" fillId="32" borderId="10" xfId="0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16" fontId="48" fillId="32" borderId="10" xfId="0" applyNumberFormat="1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" fillId="30" borderId="10" xfId="0" applyFont="1" applyFill="1" applyBorder="1" applyAlignment="1">
      <alignment horizontal="center"/>
    </xf>
    <xf numFmtId="0" fontId="1" fillId="30" borderId="10" xfId="0" applyFont="1" applyFill="1" applyBorder="1" applyAlignment="1">
      <alignment/>
    </xf>
    <xf numFmtId="167" fontId="0" fillId="30" borderId="10" xfId="0" applyNumberFormat="1" applyFill="1" applyBorder="1" applyAlignment="1">
      <alignment horizontal="center"/>
    </xf>
    <xf numFmtId="16" fontId="0" fillId="31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92</xdr:row>
      <xdr:rowOff>114300</xdr:rowOff>
    </xdr:from>
    <xdr:to>
      <xdr:col>1</xdr:col>
      <xdr:colOff>180975</xdr:colOff>
      <xdr:row>93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2774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93</xdr:row>
      <xdr:rowOff>0</xdr:rowOff>
    </xdr:from>
    <xdr:to>
      <xdr:col>1</xdr:col>
      <xdr:colOff>371475</xdr:colOff>
      <xdr:row>93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3251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1704975</xdr:colOff>
      <xdr:row>12</xdr:row>
      <xdr:rowOff>85725</xdr:rowOff>
    </xdr:from>
    <xdr:to>
      <xdr:col>2</xdr:col>
      <xdr:colOff>38100</xdr:colOff>
      <xdr:row>16</xdr:row>
      <xdr:rowOff>142875</xdr:rowOff>
    </xdr:to>
    <xdr:pic>
      <xdr:nvPicPr>
        <xdr:cNvPr id="3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447925"/>
          <a:ext cx="6191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1762125</xdr:colOff>
      <xdr:row>78</xdr:row>
      <xdr:rowOff>142875</xdr:rowOff>
    </xdr:from>
    <xdr:to>
      <xdr:col>2</xdr:col>
      <xdr:colOff>619125</xdr:colOff>
      <xdr:row>86</xdr:row>
      <xdr:rowOff>19050</xdr:rowOff>
    </xdr:to>
    <xdr:pic>
      <xdr:nvPicPr>
        <xdr:cNvPr id="4" name="Picture 6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8020050"/>
          <a:ext cx="11430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3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O81" sqref="AO81"/>
    </sheetView>
  </sheetViews>
  <sheetFormatPr defaultColWidth="9.125" defaultRowHeight="12.75"/>
  <cols>
    <col min="1" max="1" width="3.50390625" style="2" customWidth="1"/>
    <col min="2" max="2" width="30.00390625" style="2" bestFit="1" customWidth="1"/>
    <col min="3" max="3" width="11.50390625" style="2" customWidth="1"/>
    <col min="4" max="4" width="7.125" style="2" customWidth="1"/>
    <col min="5" max="5" width="6.50390625" style="2" customWidth="1"/>
    <col min="6" max="13" width="8.50390625" style="2" hidden="1" customWidth="1"/>
    <col min="14" max="14" width="9.375" style="2" hidden="1" customWidth="1"/>
    <col min="15" max="16" width="8.50390625" style="2" hidden="1" customWidth="1"/>
    <col min="17" max="21" width="9.125" style="2" hidden="1" customWidth="1"/>
    <col min="22" max="38" width="10.125" style="2" hidden="1" customWidth="1"/>
    <col min="39" max="39" width="8.50390625" style="2" hidden="1" customWidth="1"/>
    <col min="40" max="40" width="8.00390625" style="2" hidden="1" customWidth="1"/>
    <col min="41" max="42" width="8.50390625" style="2" customWidth="1"/>
    <col min="43" max="43" width="7.75390625" style="2" customWidth="1"/>
    <col min="44" max="44" width="6.50390625" style="2" customWidth="1"/>
    <col min="45" max="45" width="12.00390625" style="27" customWidth="1"/>
    <col min="46" max="46" width="10.875" style="27" customWidth="1"/>
    <col min="47" max="47" width="10.75390625" style="27" customWidth="1"/>
    <col min="48" max="48" width="8.375" style="2" hidden="1" customWidth="1"/>
    <col min="49" max="57" width="8.50390625" style="2" hidden="1" customWidth="1"/>
    <col min="58" max="58" width="8.00390625" style="2" hidden="1" customWidth="1"/>
    <col min="59" max="67" width="8.50390625" style="2" hidden="1" customWidth="1"/>
    <col min="68" max="68" width="9.50390625" style="2" customWidth="1"/>
    <col min="69" max="69" width="1.4921875" style="2" hidden="1" customWidth="1"/>
    <col min="70" max="70" width="0.12890625" style="2" customWidth="1"/>
    <col min="71" max="71" width="18.625" style="2" customWidth="1"/>
    <col min="72" max="72" width="16.00390625" style="2" customWidth="1"/>
    <col min="73" max="83" width="13.625" style="2" hidden="1" customWidth="1"/>
    <col min="84" max="84" width="11.375" style="2" customWidth="1"/>
    <col min="85" max="85" width="12.50390625" style="2" customWidth="1"/>
    <col min="86" max="86" width="23.125" style="2" customWidth="1"/>
    <col min="87" max="16384" width="9.125" style="2" customWidth="1"/>
  </cols>
  <sheetData>
    <row r="1" spans="5:83" s="6" customFormat="1" ht="12.75"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S1" s="25"/>
      <c r="AT1" s="25"/>
      <c r="AU1" s="25"/>
      <c r="BS1" s="7"/>
      <c r="BT1" s="8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</row>
    <row r="2" spans="1:86" s="79" customFormat="1" ht="92.25" customHeight="1">
      <c r="A2" s="72"/>
      <c r="B2" s="73" t="s">
        <v>0</v>
      </c>
      <c r="C2" s="74" t="s">
        <v>1</v>
      </c>
      <c r="D2" s="75" t="s">
        <v>2</v>
      </c>
      <c r="E2" s="75" t="s">
        <v>3</v>
      </c>
      <c r="F2" s="75" t="s">
        <v>4</v>
      </c>
      <c r="G2" s="75" t="s">
        <v>5</v>
      </c>
      <c r="H2" s="75" t="s">
        <v>6</v>
      </c>
      <c r="I2" s="75" t="s">
        <v>7</v>
      </c>
      <c r="J2" s="75" t="s">
        <v>8</v>
      </c>
      <c r="K2" s="75" t="s">
        <v>9</v>
      </c>
      <c r="L2" s="75" t="s">
        <v>10</v>
      </c>
      <c r="M2" s="75" t="s">
        <v>11</v>
      </c>
      <c r="N2" s="75" t="s">
        <v>12</v>
      </c>
      <c r="O2" s="75" t="s">
        <v>13</v>
      </c>
      <c r="P2" s="75" t="s">
        <v>14</v>
      </c>
      <c r="Q2" s="75" t="s">
        <v>15</v>
      </c>
      <c r="R2" s="75" t="s">
        <v>254</v>
      </c>
      <c r="S2" s="75" t="s">
        <v>263</v>
      </c>
      <c r="T2" s="75" t="s">
        <v>270</v>
      </c>
      <c r="U2" s="75" t="s">
        <v>277</v>
      </c>
      <c r="V2" s="76" t="s">
        <v>285</v>
      </c>
      <c r="W2" s="76" t="s">
        <v>288</v>
      </c>
      <c r="X2" s="76" t="s">
        <v>297</v>
      </c>
      <c r="Y2" s="76" t="s">
        <v>302</v>
      </c>
      <c r="Z2" s="76" t="s">
        <v>305</v>
      </c>
      <c r="AA2" s="76" t="s">
        <v>306</v>
      </c>
      <c r="AB2" s="76" t="s">
        <v>316</v>
      </c>
      <c r="AC2" s="76" t="s">
        <v>317</v>
      </c>
      <c r="AD2" s="76" t="s">
        <v>321</v>
      </c>
      <c r="AE2" s="76" t="s">
        <v>325</v>
      </c>
      <c r="AF2" s="76" t="s">
        <v>329</v>
      </c>
      <c r="AG2" s="76" t="s">
        <v>341</v>
      </c>
      <c r="AH2" s="76" t="s">
        <v>346</v>
      </c>
      <c r="AI2" s="76" t="s">
        <v>351</v>
      </c>
      <c r="AJ2" s="76" t="s">
        <v>352</v>
      </c>
      <c r="AK2" s="76" t="s">
        <v>353</v>
      </c>
      <c r="AL2" s="76" t="s">
        <v>357</v>
      </c>
      <c r="AM2" s="76">
        <v>40504</v>
      </c>
      <c r="AN2" s="76" t="s">
        <v>384</v>
      </c>
      <c r="AO2" s="76" t="s">
        <v>391</v>
      </c>
      <c r="AP2" s="76" t="s">
        <v>392</v>
      </c>
      <c r="AQ2" s="76" t="s">
        <v>393</v>
      </c>
      <c r="AR2" s="75" t="s">
        <v>16</v>
      </c>
      <c r="AS2" s="77" t="s">
        <v>17</v>
      </c>
      <c r="AT2" s="77" t="s">
        <v>18</v>
      </c>
      <c r="AU2" s="77" t="s">
        <v>19</v>
      </c>
      <c r="AV2" s="75" t="s">
        <v>20</v>
      </c>
      <c r="AW2" s="75"/>
      <c r="AX2" s="75"/>
      <c r="AY2" s="75"/>
      <c r="AZ2" s="75"/>
      <c r="BA2" s="75"/>
      <c r="BB2" s="75"/>
      <c r="BC2" s="75"/>
      <c r="BD2" s="75"/>
      <c r="BE2" s="75"/>
      <c r="BF2" s="75" t="s">
        <v>21</v>
      </c>
      <c r="BG2" s="75" t="s">
        <v>22</v>
      </c>
      <c r="BH2" s="75" t="s">
        <v>23</v>
      </c>
      <c r="BI2" s="75" t="s">
        <v>24</v>
      </c>
      <c r="BJ2" s="75" t="s">
        <v>25</v>
      </c>
      <c r="BK2" s="75" t="s">
        <v>26</v>
      </c>
      <c r="BL2" s="75" t="s">
        <v>27</v>
      </c>
      <c r="BM2" s="75" t="s">
        <v>28</v>
      </c>
      <c r="BN2" s="75" t="s">
        <v>29</v>
      </c>
      <c r="BO2" s="75" t="s">
        <v>30</v>
      </c>
      <c r="BP2" s="75" t="s">
        <v>31</v>
      </c>
      <c r="BQ2" s="75" t="s">
        <v>20</v>
      </c>
      <c r="BR2" s="75" t="s">
        <v>32</v>
      </c>
      <c r="BS2" s="75" t="s">
        <v>33</v>
      </c>
      <c r="BT2" s="75" t="s">
        <v>34</v>
      </c>
      <c r="BU2" s="78" t="s">
        <v>35</v>
      </c>
      <c r="BV2" s="78" t="s">
        <v>36</v>
      </c>
      <c r="BW2" s="78" t="s">
        <v>37</v>
      </c>
      <c r="BX2" s="78" t="s">
        <v>38</v>
      </c>
      <c r="BY2" s="78" t="s">
        <v>39</v>
      </c>
      <c r="BZ2" s="78" t="s">
        <v>40</v>
      </c>
      <c r="CA2" s="78" t="s">
        <v>41</v>
      </c>
      <c r="CB2" s="78" t="s">
        <v>42</v>
      </c>
      <c r="CC2" s="78" t="s">
        <v>43</v>
      </c>
      <c r="CD2" s="78" t="s">
        <v>44</v>
      </c>
      <c r="CE2" s="78" t="s">
        <v>45</v>
      </c>
      <c r="CF2" s="78" t="s">
        <v>46</v>
      </c>
      <c r="CG2" s="78" t="s">
        <v>47</v>
      </c>
      <c r="CH2" s="78" t="s">
        <v>48</v>
      </c>
    </row>
    <row r="3" spans="1:86" ht="17.25">
      <c r="A3" s="68" t="s">
        <v>394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70"/>
    </row>
    <row r="4" spans="1:86" ht="12.75">
      <c r="A4" s="71">
        <v>1</v>
      </c>
      <c r="B4" s="67" t="s">
        <v>54</v>
      </c>
      <c r="C4" s="63">
        <v>36</v>
      </c>
      <c r="D4" s="63">
        <v>155</v>
      </c>
      <c r="E4" s="63">
        <v>94</v>
      </c>
      <c r="F4" s="36">
        <v>93</v>
      </c>
      <c r="G4" s="36">
        <v>93</v>
      </c>
      <c r="H4" s="36">
        <v>93</v>
      </c>
      <c r="I4" s="36">
        <v>93</v>
      </c>
      <c r="J4" s="36">
        <v>93</v>
      </c>
      <c r="K4" s="36">
        <v>93</v>
      </c>
      <c r="L4" s="36">
        <v>93</v>
      </c>
      <c r="M4" s="36">
        <v>92</v>
      </c>
      <c r="N4" s="36">
        <v>91.5</v>
      </c>
      <c r="O4" s="36">
        <v>91.5</v>
      </c>
      <c r="P4" s="36">
        <v>91</v>
      </c>
      <c r="Q4" s="36">
        <v>91.5</v>
      </c>
      <c r="R4" s="36">
        <v>91.3</v>
      </c>
      <c r="S4" s="36">
        <v>91</v>
      </c>
      <c r="T4" s="36">
        <v>91</v>
      </c>
      <c r="U4" s="36">
        <v>90.5</v>
      </c>
      <c r="V4" s="36">
        <v>90.2</v>
      </c>
      <c r="W4" s="36">
        <v>90</v>
      </c>
      <c r="X4" s="36">
        <v>90</v>
      </c>
      <c r="Y4" s="36">
        <v>90</v>
      </c>
      <c r="Z4" s="36">
        <v>90</v>
      </c>
      <c r="AA4" s="36">
        <v>90</v>
      </c>
      <c r="AB4" s="36">
        <v>90</v>
      </c>
      <c r="AC4" s="36">
        <v>88</v>
      </c>
      <c r="AD4" s="36">
        <v>88</v>
      </c>
      <c r="AE4" s="36">
        <v>88</v>
      </c>
      <c r="AF4" s="36">
        <v>90</v>
      </c>
      <c r="AG4" s="36">
        <v>89.5</v>
      </c>
      <c r="AH4" s="36">
        <v>90</v>
      </c>
      <c r="AI4" s="36"/>
      <c r="AJ4" s="36"/>
      <c r="AK4" s="36"/>
      <c r="AL4" s="36">
        <v>90</v>
      </c>
      <c r="AM4" s="36"/>
      <c r="AN4" s="36"/>
      <c r="AO4" s="63">
        <v>90</v>
      </c>
      <c r="AP4" s="63">
        <v>90</v>
      </c>
      <c r="AQ4" s="63">
        <v>90</v>
      </c>
      <c r="AR4" s="63">
        <v>45</v>
      </c>
      <c r="AS4" s="80">
        <f>E4-AR4</f>
        <v>49</v>
      </c>
      <c r="AT4" s="62">
        <f>E4-AQ4</f>
        <v>4</v>
      </c>
      <c r="AU4" s="80">
        <f>AS4-AT4</f>
        <v>45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2">
        <f>AT4/AS4</f>
        <v>0.08163265306122448</v>
      </c>
      <c r="BQ4" s="65"/>
      <c r="BR4" s="64"/>
      <c r="BS4" s="65" t="s">
        <v>298</v>
      </c>
      <c r="BT4" s="65" t="s">
        <v>363</v>
      </c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6"/>
      <c r="CG4" s="66" t="s">
        <v>55</v>
      </c>
      <c r="CH4" s="83">
        <v>40310</v>
      </c>
    </row>
    <row r="5" spans="1:86" ht="12.75">
      <c r="A5" s="71">
        <v>2</v>
      </c>
      <c r="B5" s="67" t="s">
        <v>56</v>
      </c>
      <c r="C5" s="63">
        <v>45</v>
      </c>
      <c r="D5" s="63">
        <v>171</v>
      </c>
      <c r="E5" s="63">
        <v>96.9</v>
      </c>
      <c r="F5" s="36"/>
      <c r="G5" s="36"/>
      <c r="H5" s="36"/>
      <c r="I5" s="36"/>
      <c r="J5" s="36"/>
      <c r="K5" s="36"/>
      <c r="L5" s="36"/>
      <c r="M5" s="36"/>
      <c r="N5" s="36">
        <v>96.9</v>
      </c>
      <c r="O5" s="36">
        <v>95.9</v>
      </c>
      <c r="P5" s="36">
        <v>95</v>
      </c>
      <c r="Q5" s="36">
        <v>94.5</v>
      </c>
      <c r="R5" s="36"/>
      <c r="S5" s="36">
        <v>93.9</v>
      </c>
      <c r="T5" s="36">
        <v>93.9</v>
      </c>
      <c r="U5" s="36">
        <v>93</v>
      </c>
      <c r="V5" s="36">
        <v>93</v>
      </c>
      <c r="W5" s="36">
        <v>93</v>
      </c>
      <c r="X5" s="36">
        <v>93</v>
      </c>
      <c r="Y5" s="36">
        <v>93</v>
      </c>
      <c r="Z5" s="36">
        <v>93</v>
      </c>
      <c r="AA5" s="36">
        <v>93</v>
      </c>
      <c r="AB5" s="36">
        <v>93</v>
      </c>
      <c r="AC5" s="36">
        <v>93</v>
      </c>
      <c r="AD5" s="36">
        <v>93</v>
      </c>
      <c r="AE5" s="36">
        <v>93</v>
      </c>
      <c r="AF5" s="36">
        <v>93</v>
      </c>
      <c r="AG5" s="36"/>
      <c r="AH5" s="36"/>
      <c r="AI5" s="36"/>
      <c r="AJ5" s="36"/>
      <c r="AK5" s="36"/>
      <c r="AL5" s="36"/>
      <c r="AM5" s="36"/>
      <c r="AN5" s="36"/>
      <c r="AO5" s="63">
        <v>93</v>
      </c>
      <c r="AP5" s="63">
        <v>93</v>
      </c>
      <c r="AQ5" s="63">
        <v>93</v>
      </c>
      <c r="AR5" s="63">
        <v>60</v>
      </c>
      <c r="AS5" s="80">
        <f aca="true" t="shared" si="0" ref="AS5:AS15">E5-AR5</f>
        <v>36.900000000000006</v>
      </c>
      <c r="AT5" s="62">
        <f aca="true" t="shared" si="1" ref="AT5:AT15">E5-AQ5</f>
        <v>3.9000000000000057</v>
      </c>
      <c r="AU5" s="80">
        <f aca="true" t="shared" si="2" ref="AU5:AU15">AS5-AT5</f>
        <v>33</v>
      </c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2">
        <f aca="true" t="shared" si="3" ref="BP5:BP15">AT5/AS5</f>
        <v>0.10569105691056924</v>
      </c>
      <c r="BQ5" s="65"/>
      <c r="BR5" s="64"/>
      <c r="BS5" s="65" t="s">
        <v>57</v>
      </c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6" t="s">
        <v>58</v>
      </c>
      <c r="CG5" s="66" t="s">
        <v>59</v>
      </c>
      <c r="CH5" s="83">
        <v>40322</v>
      </c>
    </row>
    <row r="6" spans="1:86" ht="12.75" hidden="1">
      <c r="A6" s="71"/>
      <c r="B6" s="67" t="s">
        <v>60</v>
      </c>
      <c r="C6" s="63">
        <v>33</v>
      </c>
      <c r="D6" s="63">
        <v>154</v>
      </c>
      <c r="E6" s="63">
        <v>73</v>
      </c>
      <c r="F6" s="36"/>
      <c r="G6" s="36"/>
      <c r="H6" s="36"/>
      <c r="I6" s="36"/>
      <c r="J6" s="36"/>
      <c r="K6" s="36"/>
      <c r="L6" s="36"/>
      <c r="M6" s="36"/>
      <c r="N6" s="36">
        <v>73</v>
      </c>
      <c r="O6" s="36">
        <v>73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63"/>
      <c r="AP6" s="63"/>
      <c r="AQ6" s="63"/>
      <c r="AR6" s="63">
        <v>47</v>
      </c>
      <c r="AS6" s="80">
        <f t="shared" si="0"/>
        <v>26</v>
      </c>
      <c r="AT6" s="62">
        <f t="shared" si="1"/>
        <v>73</v>
      </c>
      <c r="AU6" s="80">
        <f t="shared" si="2"/>
        <v>-47</v>
      </c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2">
        <f t="shared" si="3"/>
        <v>2.8076923076923075</v>
      </c>
      <c r="BQ6" s="65"/>
      <c r="BR6" s="64"/>
      <c r="BS6" s="65" t="s">
        <v>61</v>
      </c>
      <c r="BT6" s="65" t="s">
        <v>61</v>
      </c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 t="s">
        <v>62</v>
      </c>
      <c r="CF6" s="66"/>
      <c r="CG6" s="66" t="s">
        <v>63</v>
      </c>
      <c r="CH6" s="83">
        <v>40322</v>
      </c>
    </row>
    <row r="7" spans="1:86" ht="12.75">
      <c r="A7" s="71">
        <v>3</v>
      </c>
      <c r="B7" s="67" t="s">
        <v>228</v>
      </c>
      <c r="C7" s="63">
        <v>27</v>
      </c>
      <c r="D7" s="63">
        <v>172</v>
      </c>
      <c r="E7" s="63">
        <v>95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>
        <v>94</v>
      </c>
      <c r="U7" s="36">
        <v>93</v>
      </c>
      <c r="V7" s="36">
        <v>93</v>
      </c>
      <c r="W7" s="36">
        <v>93</v>
      </c>
      <c r="X7" s="36">
        <v>93</v>
      </c>
      <c r="Y7" s="36">
        <v>93</v>
      </c>
      <c r="Z7" s="36">
        <v>93</v>
      </c>
      <c r="AA7" s="36">
        <f>U7+1</f>
        <v>94</v>
      </c>
      <c r="AB7" s="36">
        <v>94</v>
      </c>
      <c r="AC7" s="36">
        <v>95</v>
      </c>
      <c r="AD7" s="36">
        <f>95+1</f>
        <v>96</v>
      </c>
      <c r="AE7" s="36">
        <f>96+1</f>
        <v>97</v>
      </c>
      <c r="AF7" s="36"/>
      <c r="AG7" s="36"/>
      <c r="AH7" s="36"/>
      <c r="AI7" s="36"/>
      <c r="AJ7" s="36"/>
      <c r="AK7" s="36"/>
      <c r="AL7" s="36"/>
      <c r="AM7" s="36"/>
      <c r="AN7" s="36"/>
      <c r="AO7" s="63">
        <v>97</v>
      </c>
      <c r="AP7" s="63">
        <v>97</v>
      </c>
      <c r="AQ7" s="63">
        <v>97</v>
      </c>
      <c r="AR7" s="63">
        <v>70</v>
      </c>
      <c r="AS7" s="80">
        <f t="shared" si="0"/>
        <v>25</v>
      </c>
      <c r="AT7" s="62">
        <f t="shared" si="1"/>
        <v>-2</v>
      </c>
      <c r="AU7" s="80">
        <f t="shared" si="2"/>
        <v>27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2">
        <f t="shared" si="3"/>
        <v>-0.08</v>
      </c>
      <c r="BQ7" s="65">
        <f>E7</f>
        <v>95</v>
      </c>
      <c r="BR7" s="64"/>
      <c r="BS7" s="65" t="s">
        <v>229</v>
      </c>
      <c r="BT7" s="65" t="s">
        <v>229</v>
      </c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6"/>
      <c r="CG7" s="66" t="s">
        <v>230</v>
      </c>
      <c r="CH7" s="83">
        <v>40309</v>
      </c>
    </row>
    <row r="8" spans="1:86" ht="12.75" hidden="1">
      <c r="A8" s="71"/>
      <c r="B8" s="67" t="s">
        <v>64</v>
      </c>
      <c r="C8" s="63">
        <v>29</v>
      </c>
      <c r="D8" s="63">
        <v>160</v>
      </c>
      <c r="E8" s="63">
        <v>85</v>
      </c>
      <c r="F8" s="36"/>
      <c r="G8" s="36"/>
      <c r="H8" s="36"/>
      <c r="I8" s="36"/>
      <c r="J8" s="36"/>
      <c r="K8" s="36"/>
      <c r="L8" s="36"/>
      <c r="M8" s="36"/>
      <c r="N8" s="36"/>
      <c r="O8" s="36">
        <v>85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63"/>
      <c r="AP8" s="63"/>
      <c r="AQ8" s="63"/>
      <c r="AR8" s="63"/>
      <c r="AS8" s="80">
        <f t="shared" si="0"/>
        <v>85</v>
      </c>
      <c r="AT8" s="62">
        <f t="shared" si="1"/>
        <v>85</v>
      </c>
      <c r="AU8" s="80">
        <f t="shared" si="2"/>
        <v>0</v>
      </c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2">
        <f t="shared" si="3"/>
        <v>1</v>
      </c>
      <c r="BQ8" s="65"/>
      <c r="BR8" s="64"/>
      <c r="BS8" s="65" t="s">
        <v>65</v>
      </c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6"/>
      <c r="CG8" s="66"/>
      <c r="CH8" s="83"/>
    </row>
    <row r="9" spans="1:86" ht="12.75" hidden="1">
      <c r="A9" s="71"/>
      <c r="B9" s="67" t="s">
        <v>101</v>
      </c>
      <c r="C9" s="63">
        <v>34</v>
      </c>
      <c r="D9" s="63">
        <v>160</v>
      </c>
      <c r="E9" s="63">
        <v>72</v>
      </c>
      <c r="F9" s="36">
        <v>72</v>
      </c>
      <c r="G9" s="36">
        <v>72</v>
      </c>
      <c r="H9" s="36">
        <v>72</v>
      </c>
      <c r="I9" s="36">
        <v>72</v>
      </c>
      <c r="J9" s="36">
        <v>72</v>
      </c>
      <c r="K9" s="36">
        <v>72</v>
      </c>
      <c r="L9" s="36">
        <v>72</v>
      </c>
      <c r="M9" s="36">
        <v>72</v>
      </c>
      <c r="N9" s="36">
        <v>72</v>
      </c>
      <c r="O9" s="36">
        <v>72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63"/>
      <c r="AP9" s="63"/>
      <c r="AQ9" s="63"/>
      <c r="AR9" s="63">
        <v>60</v>
      </c>
      <c r="AS9" s="80">
        <f t="shared" si="0"/>
        <v>12</v>
      </c>
      <c r="AT9" s="62">
        <f t="shared" si="1"/>
        <v>72</v>
      </c>
      <c r="AU9" s="80">
        <f t="shared" si="2"/>
        <v>-60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2">
        <f t="shared" si="3"/>
        <v>6</v>
      </c>
      <c r="BQ9" s="65"/>
      <c r="BR9" s="64"/>
      <c r="BS9" s="65" t="s">
        <v>102</v>
      </c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6" t="s">
        <v>103</v>
      </c>
      <c r="CG9" s="66" t="s">
        <v>104</v>
      </c>
      <c r="CH9" s="83" t="s">
        <v>53</v>
      </c>
    </row>
    <row r="10" spans="1:86" ht="12.75" hidden="1">
      <c r="A10" s="71"/>
      <c r="B10" s="67" t="s">
        <v>130</v>
      </c>
      <c r="C10" s="63">
        <v>41</v>
      </c>
      <c r="D10" s="63">
        <v>160</v>
      </c>
      <c r="E10" s="63">
        <v>69.5</v>
      </c>
      <c r="F10" s="36">
        <v>70.5</v>
      </c>
      <c r="G10" s="36">
        <v>70.5</v>
      </c>
      <c r="H10" s="36">
        <v>70.5</v>
      </c>
      <c r="I10" s="36">
        <v>70.5</v>
      </c>
      <c r="J10" s="36">
        <v>70.5</v>
      </c>
      <c r="K10" s="36">
        <v>70.5</v>
      </c>
      <c r="L10" s="36">
        <v>70.5</v>
      </c>
      <c r="M10" s="36">
        <v>70.5</v>
      </c>
      <c r="N10" s="36">
        <v>70.5</v>
      </c>
      <c r="O10" s="36">
        <v>70.5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63"/>
      <c r="AP10" s="63"/>
      <c r="AQ10" s="63"/>
      <c r="AR10" s="63">
        <v>60</v>
      </c>
      <c r="AS10" s="80">
        <f t="shared" si="0"/>
        <v>9.5</v>
      </c>
      <c r="AT10" s="62">
        <f t="shared" si="1"/>
        <v>69.5</v>
      </c>
      <c r="AU10" s="80">
        <f t="shared" si="2"/>
        <v>-60</v>
      </c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2">
        <f t="shared" si="3"/>
        <v>7.315789473684211</v>
      </c>
      <c r="BQ10" s="65">
        <f>E10</f>
        <v>69.5</v>
      </c>
      <c r="BR10" s="64"/>
      <c r="BS10" s="65" t="s">
        <v>131</v>
      </c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6" t="s">
        <v>128</v>
      </c>
      <c r="CG10" s="66" t="s">
        <v>132</v>
      </c>
      <c r="CH10" s="83" t="s">
        <v>53</v>
      </c>
    </row>
    <row r="11" spans="1:86" ht="12.75">
      <c r="A11" s="71">
        <v>4</v>
      </c>
      <c r="B11" s="67" t="s">
        <v>309</v>
      </c>
      <c r="C11" s="63">
        <v>27</v>
      </c>
      <c r="D11" s="63">
        <v>165</v>
      </c>
      <c r="E11" s="63">
        <v>82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>
        <v>81.2</v>
      </c>
      <c r="AB11" s="36">
        <v>81</v>
      </c>
      <c r="AC11" s="36">
        <v>80</v>
      </c>
      <c r="AD11" s="36">
        <v>80</v>
      </c>
      <c r="AE11" s="36">
        <v>79</v>
      </c>
      <c r="AF11" s="36">
        <v>79</v>
      </c>
      <c r="AG11" s="36">
        <v>79</v>
      </c>
      <c r="AH11" s="36"/>
      <c r="AI11" s="36">
        <v>79</v>
      </c>
      <c r="AJ11" s="36"/>
      <c r="AK11" s="36"/>
      <c r="AL11" s="36">
        <v>79</v>
      </c>
      <c r="AM11" s="36">
        <v>79</v>
      </c>
      <c r="AN11" s="36">
        <v>79</v>
      </c>
      <c r="AO11" s="63">
        <v>78</v>
      </c>
      <c r="AP11" s="63">
        <v>77</v>
      </c>
      <c r="AQ11" s="63">
        <v>77</v>
      </c>
      <c r="AR11" s="63">
        <v>60</v>
      </c>
      <c r="AS11" s="80">
        <f t="shared" si="0"/>
        <v>22</v>
      </c>
      <c r="AT11" s="62">
        <f t="shared" si="1"/>
        <v>5</v>
      </c>
      <c r="AU11" s="80">
        <f t="shared" si="2"/>
        <v>17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2">
        <f t="shared" si="3"/>
        <v>0.22727272727272727</v>
      </c>
      <c r="BQ11" s="65"/>
      <c r="BR11" s="64"/>
      <c r="BS11" s="65" t="s">
        <v>318</v>
      </c>
      <c r="BT11" s="65" t="s">
        <v>389</v>
      </c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6" t="s">
        <v>91</v>
      </c>
      <c r="CG11" s="66" t="s">
        <v>319</v>
      </c>
      <c r="CH11" s="83"/>
    </row>
    <row r="12" spans="1:86" ht="12.75">
      <c r="A12" s="71">
        <v>5</v>
      </c>
      <c r="B12" s="67" t="s">
        <v>98</v>
      </c>
      <c r="C12" s="63">
        <v>28</v>
      </c>
      <c r="D12" s="63">
        <v>153</v>
      </c>
      <c r="E12" s="63">
        <v>67.5</v>
      </c>
      <c r="F12" s="36">
        <v>67.5</v>
      </c>
      <c r="G12" s="36">
        <v>67.5</v>
      </c>
      <c r="H12" s="36">
        <v>67.5</v>
      </c>
      <c r="I12" s="36">
        <v>67.5</v>
      </c>
      <c r="J12" s="36">
        <v>67.5</v>
      </c>
      <c r="K12" s="36">
        <v>67.5</v>
      </c>
      <c r="L12" s="36">
        <v>67.5</v>
      </c>
      <c r="M12" s="36">
        <v>67.5</v>
      </c>
      <c r="N12" s="36">
        <v>67</v>
      </c>
      <c r="O12" s="36">
        <v>65</v>
      </c>
      <c r="P12" s="36">
        <v>65</v>
      </c>
      <c r="Q12" s="36">
        <v>66</v>
      </c>
      <c r="R12" s="36">
        <v>65</v>
      </c>
      <c r="S12" s="36">
        <v>65</v>
      </c>
      <c r="T12" s="36">
        <v>65</v>
      </c>
      <c r="U12" s="36">
        <v>64</v>
      </c>
      <c r="V12" s="36">
        <v>64</v>
      </c>
      <c r="W12" s="36">
        <v>64</v>
      </c>
      <c r="X12" s="36"/>
      <c r="Y12" s="36"/>
      <c r="Z12" s="36">
        <v>67</v>
      </c>
      <c r="AA12" s="36">
        <f>Z12+1</f>
        <v>68</v>
      </c>
      <c r="AB12" s="36">
        <v>69</v>
      </c>
      <c r="AC12" s="36">
        <v>69</v>
      </c>
      <c r="AD12" s="36">
        <v>69</v>
      </c>
      <c r="AE12" s="36">
        <f>AD12+1</f>
        <v>70</v>
      </c>
      <c r="AF12" s="36">
        <v>70</v>
      </c>
      <c r="AG12" s="36"/>
      <c r="AH12" s="36"/>
      <c r="AI12" s="36"/>
      <c r="AJ12" s="36"/>
      <c r="AK12" s="36"/>
      <c r="AL12" s="36">
        <v>70</v>
      </c>
      <c r="AM12" s="36">
        <v>70</v>
      </c>
      <c r="AN12" s="36">
        <v>68</v>
      </c>
      <c r="AO12" s="63">
        <v>68</v>
      </c>
      <c r="AP12" s="63">
        <v>68</v>
      </c>
      <c r="AQ12" s="63">
        <v>68</v>
      </c>
      <c r="AR12" s="63">
        <v>55</v>
      </c>
      <c r="AS12" s="80">
        <f t="shared" si="0"/>
        <v>12.5</v>
      </c>
      <c r="AT12" s="62">
        <f t="shared" si="1"/>
        <v>-0.5</v>
      </c>
      <c r="AU12" s="80">
        <f t="shared" si="2"/>
        <v>13</v>
      </c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2">
        <f t="shared" si="3"/>
        <v>-0.04</v>
      </c>
      <c r="BQ12" s="65"/>
      <c r="BR12" s="64"/>
      <c r="BS12" s="65" t="s">
        <v>99</v>
      </c>
      <c r="BT12" s="65" t="s">
        <v>255</v>
      </c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6"/>
      <c r="CG12" s="66" t="s">
        <v>100</v>
      </c>
      <c r="CH12" s="83">
        <v>40304</v>
      </c>
    </row>
    <row r="13" spans="1:86" ht="12.75">
      <c r="A13" s="71">
        <v>6</v>
      </c>
      <c r="B13" s="67" t="s">
        <v>49</v>
      </c>
      <c r="C13" s="63">
        <v>22</v>
      </c>
      <c r="D13" s="63">
        <v>170</v>
      </c>
      <c r="E13" s="63">
        <v>99.4</v>
      </c>
      <c r="F13" s="36">
        <v>95</v>
      </c>
      <c r="G13" s="36">
        <v>94.8</v>
      </c>
      <c r="H13" s="36">
        <v>94</v>
      </c>
      <c r="I13" s="36">
        <v>95</v>
      </c>
      <c r="J13" s="36">
        <v>93.4</v>
      </c>
      <c r="K13" s="36">
        <v>92.5</v>
      </c>
      <c r="L13" s="36">
        <v>91.8</v>
      </c>
      <c r="M13" s="36">
        <v>92</v>
      </c>
      <c r="N13" s="36">
        <v>92</v>
      </c>
      <c r="O13" s="36">
        <v>91</v>
      </c>
      <c r="P13" s="36">
        <v>91</v>
      </c>
      <c r="Q13" s="36">
        <v>90.3</v>
      </c>
      <c r="R13" s="36">
        <v>90.4</v>
      </c>
      <c r="S13" s="36">
        <v>89.7</v>
      </c>
      <c r="T13" s="36">
        <v>87.7</v>
      </c>
      <c r="U13" s="36">
        <v>85.5</v>
      </c>
      <c r="V13" s="36">
        <v>85.5</v>
      </c>
      <c r="W13" s="36">
        <v>85.5</v>
      </c>
      <c r="X13" s="36">
        <v>85.5</v>
      </c>
      <c r="Y13" s="36">
        <v>85.5</v>
      </c>
      <c r="Z13" s="36">
        <v>85.5</v>
      </c>
      <c r="AA13" s="36">
        <v>85</v>
      </c>
      <c r="AB13" s="36">
        <v>85</v>
      </c>
      <c r="AC13" s="36">
        <v>85</v>
      </c>
      <c r="AD13" s="36">
        <v>84.5</v>
      </c>
      <c r="AE13" s="36">
        <v>87.8</v>
      </c>
      <c r="AF13" s="36">
        <v>84</v>
      </c>
      <c r="AG13" s="36">
        <v>84</v>
      </c>
      <c r="AH13" s="36">
        <v>83.7</v>
      </c>
      <c r="AI13" s="36">
        <v>84</v>
      </c>
      <c r="AJ13" s="36">
        <v>83.8</v>
      </c>
      <c r="AK13" s="36">
        <v>83.6</v>
      </c>
      <c r="AL13" s="36">
        <v>83.5</v>
      </c>
      <c r="AM13" s="36"/>
      <c r="AN13" s="36"/>
      <c r="AO13" s="63">
        <v>83.5</v>
      </c>
      <c r="AP13" s="63">
        <v>83.5</v>
      </c>
      <c r="AQ13" s="63">
        <v>83.5</v>
      </c>
      <c r="AR13" s="63">
        <v>70</v>
      </c>
      <c r="AS13" s="80">
        <f t="shared" si="0"/>
        <v>29.400000000000006</v>
      </c>
      <c r="AT13" s="62">
        <f t="shared" si="1"/>
        <v>15.900000000000006</v>
      </c>
      <c r="AU13" s="80">
        <f t="shared" si="2"/>
        <v>13.5</v>
      </c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2">
        <f t="shared" si="3"/>
        <v>0.5408163265306123</v>
      </c>
      <c r="BQ13" s="65">
        <f>E13</f>
        <v>99.4</v>
      </c>
      <c r="BR13" s="64">
        <f>AK13-AJ13</f>
        <v>-0.20000000000000284</v>
      </c>
      <c r="BS13" s="65" t="s">
        <v>50</v>
      </c>
      <c r="BT13" s="65" t="s">
        <v>300</v>
      </c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6" t="s">
        <v>51</v>
      </c>
      <c r="CG13" s="66" t="s">
        <v>52</v>
      </c>
      <c r="CH13" s="83" t="s">
        <v>53</v>
      </c>
    </row>
    <row r="14" spans="1:86" ht="12.75">
      <c r="A14" s="71">
        <v>7</v>
      </c>
      <c r="B14" s="67" t="s">
        <v>313</v>
      </c>
      <c r="C14" s="63">
        <v>25</v>
      </c>
      <c r="D14" s="63">
        <v>165</v>
      </c>
      <c r="E14" s="63">
        <v>70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>
        <v>70</v>
      </c>
      <c r="AB14" s="36">
        <v>70</v>
      </c>
      <c r="AC14" s="36">
        <v>71</v>
      </c>
      <c r="AD14" s="36">
        <v>69</v>
      </c>
      <c r="AE14" s="36">
        <v>69</v>
      </c>
      <c r="AF14" s="36">
        <v>68.5</v>
      </c>
      <c r="AG14" s="36"/>
      <c r="AH14" s="36"/>
      <c r="AI14" s="36"/>
      <c r="AJ14" s="36"/>
      <c r="AK14" s="36"/>
      <c r="AL14" s="36"/>
      <c r="AM14" s="36"/>
      <c r="AN14" s="36"/>
      <c r="AO14" s="63">
        <v>68.5</v>
      </c>
      <c r="AP14" s="63">
        <v>68.5</v>
      </c>
      <c r="AQ14" s="63">
        <v>68.5</v>
      </c>
      <c r="AR14" s="63">
        <v>57</v>
      </c>
      <c r="AS14" s="80">
        <f t="shared" si="0"/>
        <v>13</v>
      </c>
      <c r="AT14" s="62">
        <f t="shared" si="1"/>
        <v>1.5</v>
      </c>
      <c r="AU14" s="80">
        <f t="shared" si="2"/>
        <v>11.5</v>
      </c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2">
        <f t="shared" si="3"/>
        <v>0.11538461538461539</v>
      </c>
      <c r="BQ14" s="65"/>
      <c r="BR14" s="64"/>
      <c r="BS14" s="65" t="s">
        <v>324</v>
      </c>
      <c r="BT14" s="65" t="s">
        <v>335</v>
      </c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6" t="s">
        <v>314</v>
      </c>
      <c r="CG14" s="66" t="s">
        <v>315</v>
      </c>
      <c r="CH14" s="83">
        <v>40415</v>
      </c>
    </row>
    <row r="15" spans="1:86" ht="12.75">
      <c r="A15" s="71">
        <v>8</v>
      </c>
      <c r="B15" s="67" t="s">
        <v>89</v>
      </c>
      <c r="C15" s="63">
        <v>28</v>
      </c>
      <c r="D15" s="63">
        <v>172</v>
      </c>
      <c r="E15" s="63">
        <v>86</v>
      </c>
      <c r="F15" s="36">
        <v>86</v>
      </c>
      <c r="G15" s="36">
        <v>86</v>
      </c>
      <c r="H15" s="36">
        <v>84</v>
      </c>
      <c r="I15" s="36">
        <v>85</v>
      </c>
      <c r="J15" s="36">
        <v>85</v>
      </c>
      <c r="K15" s="36">
        <v>85</v>
      </c>
      <c r="L15" s="36">
        <v>85</v>
      </c>
      <c r="M15" s="36">
        <v>85</v>
      </c>
      <c r="N15" s="36">
        <v>85</v>
      </c>
      <c r="O15" s="36">
        <v>85</v>
      </c>
      <c r="P15" s="36">
        <v>85</v>
      </c>
      <c r="Q15" s="36">
        <v>85</v>
      </c>
      <c r="R15" s="36">
        <v>85</v>
      </c>
      <c r="S15" s="36">
        <v>85</v>
      </c>
      <c r="T15" s="36">
        <v>85</v>
      </c>
      <c r="U15" s="36">
        <v>84</v>
      </c>
      <c r="V15" s="36">
        <v>84</v>
      </c>
      <c r="W15" s="36">
        <v>84</v>
      </c>
      <c r="X15" s="36">
        <v>84</v>
      </c>
      <c r="Y15" s="36">
        <v>85</v>
      </c>
      <c r="Z15" s="36">
        <v>85</v>
      </c>
      <c r="AA15" s="36">
        <v>85</v>
      </c>
      <c r="AB15" s="36">
        <v>85</v>
      </c>
      <c r="AC15" s="36">
        <v>86</v>
      </c>
      <c r="AD15" s="36">
        <v>86</v>
      </c>
      <c r="AE15" s="36">
        <v>86</v>
      </c>
      <c r="AF15" s="36">
        <v>86</v>
      </c>
      <c r="AG15" s="36"/>
      <c r="AH15" s="36"/>
      <c r="AI15" s="36"/>
      <c r="AJ15" s="36"/>
      <c r="AK15" s="36"/>
      <c r="AL15" s="36">
        <v>87</v>
      </c>
      <c r="AM15" s="36">
        <v>87</v>
      </c>
      <c r="AN15" s="36">
        <v>86.5</v>
      </c>
      <c r="AO15" s="63">
        <v>86</v>
      </c>
      <c r="AP15" s="63">
        <v>86</v>
      </c>
      <c r="AQ15" s="63">
        <v>86</v>
      </c>
      <c r="AR15" s="63">
        <v>75</v>
      </c>
      <c r="AS15" s="80">
        <f t="shared" si="0"/>
        <v>11</v>
      </c>
      <c r="AT15" s="62">
        <f t="shared" si="1"/>
        <v>0</v>
      </c>
      <c r="AU15" s="80">
        <f t="shared" si="2"/>
        <v>11</v>
      </c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2">
        <f t="shared" si="3"/>
        <v>0</v>
      </c>
      <c r="BQ15" s="65">
        <f>E15</f>
        <v>86</v>
      </c>
      <c r="BR15" s="64"/>
      <c r="BS15" s="65" t="s">
        <v>90</v>
      </c>
      <c r="BT15" s="65" t="s">
        <v>362</v>
      </c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6" t="s">
        <v>91</v>
      </c>
      <c r="CG15" s="66" t="s">
        <v>92</v>
      </c>
      <c r="CH15" s="83" t="s">
        <v>53</v>
      </c>
    </row>
    <row r="16" spans="1:86" ht="12.75" hidden="1">
      <c r="A16" s="9">
        <v>9</v>
      </c>
      <c r="B16" s="10" t="s">
        <v>231</v>
      </c>
      <c r="C16" s="14">
        <v>38</v>
      </c>
      <c r="D16" s="14">
        <v>160</v>
      </c>
      <c r="E16" s="14">
        <v>73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36"/>
      <c r="AC16" s="36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14">
        <v>55</v>
      </c>
      <c r="AS16" s="15">
        <f>E16-AR16</f>
        <v>18</v>
      </c>
      <c r="AT16" s="24"/>
      <c r="AU16" s="15">
        <f>AS16-AT16</f>
        <v>18</v>
      </c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16">
        <f>AT16/AS16</f>
        <v>0</v>
      </c>
      <c r="BQ16" s="1"/>
      <c r="BR16" s="15"/>
      <c r="BS16" s="5"/>
      <c r="BT16" s="5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20"/>
      <c r="CF16" s="9"/>
      <c r="CG16" s="17"/>
      <c r="CH16" s="22" t="s">
        <v>53</v>
      </c>
    </row>
    <row r="17" spans="1:86" ht="12.75">
      <c r="A17" s="71">
        <v>9</v>
      </c>
      <c r="B17" s="67" t="s">
        <v>83</v>
      </c>
      <c r="C17" s="63">
        <v>28</v>
      </c>
      <c r="D17" s="63">
        <v>165</v>
      </c>
      <c r="E17" s="63">
        <v>73</v>
      </c>
      <c r="F17" s="36">
        <v>71</v>
      </c>
      <c r="G17" s="36">
        <v>70</v>
      </c>
      <c r="H17" s="36">
        <v>71</v>
      </c>
      <c r="I17" s="36">
        <v>70.5</v>
      </c>
      <c r="J17" s="36">
        <v>70.5</v>
      </c>
      <c r="K17" s="36">
        <v>70</v>
      </c>
      <c r="L17" s="36">
        <v>71</v>
      </c>
      <c r="M17" s="36">
        <v>71</v>
      </c>
      <c r="N17" s="36">
        <v>71</v>
      </c>
      <c r="O17" s="36">
        <v>72</v>
      </c>
      <c r="P17" s="36">
        <v>68.6</v>
      </c>
      <c r="Q17" s="36">
        <v>67.9</v>
      </c>
      <c r="R17" s="36">
        <v>66.4</v>
      </c>
      <c r="S17" s="36">
        <v>67</v>
      </c>
      <c r="T17" s="36">
        <v>65.1</v>
      </c>
      <c r="U17" s="36">
        <v>66.5</v>
      </c>
      <c r="V17" s="36">
        <v>67.8</v>
      </c>
      <c r="W17" s="36">
        <v>68</v>
      </c>
      <c r="X17" s="36">
        <v>68</v>
      </c>
      <c r="Y17" s="36">
        <v>67.5</v>
      </c>
      <c r="Z17" s="36">
        <v>68</v>
      </c>
      <c r="AA17" s="36">
        <v>68</v>
      </c>
      <c r="AB17" s="36">
        <v>67.7</v>
      </c>
      <c r="AC17" s="36">
        <v>67.7</v>
      </c>
      <c r="AD17" s="36">
        <v>66</v>
      </c>
      <c r="AE17" s="36">
        <v>63.7</v>
      </c>
      <c r="AF17" s="36">
        <v>64.7</v>
      </c>
      <c r="AG17" s="36">
        <v>63.2</v>
      </c>
      <c r="AH17" s="36">
        <v>62.1</v>
      </c>
      <c r="AI17" s="36">
        <v>62.6</v>
      </c>
      <c r="AJ17" s="36">
        <v>64</v>
      </c>
      <c r="AK17" s="36">
        <v>63.5</v>
      </c>
      <c r="AL17" s="36"/>
      <c r="AM17" s="36"/>
      <c r="AN17" s="36"/>
      <c r="AO17" s="63">
        <v>63.5</v>
      </c>
      <c r="AP17" s="63">
        <v>66.5</v>
      </c>
      <c r="AQ17" s="63">
        <v>68.5</v>
      </c>
      <c r="AR17" s="63">
        <v>58</v>
      </c>
      <c r="AS17" s="80">
        <f>E17-AR17</f>
        <v>15</v>
      </c>
      <c r="AT17" s="62">
        <f>E17-AQ17</f>
        <v>4.5</v>
      </c>
      <c r="AU17" s="80">
        <f>AS17-AT17</f>
        <v>10.5</v>
      </c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2">
        <f>AT17/AS17</f>
        <v>0.3</v>
      </c>
      <c r="BQ17" s="65">
        <f>E17</f>
        <v>73</v>
      </c>
      <c r="BR17" s="64">
        <f>AK17-AJ17</f>
        <v>-0.5</v>
      </c>
      <c r="BS17" s="65" t="s">
        <v>84</v>
      </c>
      <c r="BT17" s="65" t="s">
        <v>272</v>
      </c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 t="s">
        <v>85</v>
      </c>
      <c r="CF17" s="66" t="s">
        <v>86</v>
      </c>
      <c r="CG17" s="66" t="s">
        <v>87</v>
      </c>
      <c r="CH17" s="83" t="s">
        <v>53</v>
      </c>
    </row>
    <row r="18" spans="1:86" ht="17.25">
      <c r="A18" s="56" t="s">
        <v>395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8"/>
    </row>
    <row r="19" spans="1:86" ht="12.75">
      <c r="A19" s="71">
        <v>10</v>
      </c>
      <c r="B19" s="67" t="s">
        <v>248</v>
      </c>
      <c r="C19" s="63">
        <v>21</v>
      </c>
      <c r="D19" s="63">
        <v>164</v>
      </c>
      <c r="E19" s="63">
        <v>62.1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>
        <v>62.1</v>
      </c>
      <c r="Q19" s="36">
        <v>61.1</v>
      </c>
      <c r="R19" s="36"/>
      <c r="S19" s="36">
        <v>60.4</v>
      </c>
      <c r="T19" s="36">
        <v>60.4</v>
      </c>
      <c r="U19" s="36">
        <v>60.4</v>
      </c>
      <c r="V19" s="36">
        <v>60.7</v>
      </c>
      <c r="W19" s="36">
        <v>60.7</v>
      </c>
      <c r="X19" s="36">
        <v>60.07</v>
      </c>
      <c r="Y19" s="36">
        <v>60.7</v>
      </c>
      <c r="Z19" s="36">
        <v>60.7</v>
      </c>
      <c r="AA19" s="36">
        <f>V19+1</f>
        <v>61.7</v>
      </c>
      <c r="AB19" s="36">
        <v>61.7</v>
      </c>
      <c r="AC19" s="36">
        <v>62.7</v>
      </c>
      <c r="AD19" s="36">
        <f>62.7+1</f>
        <v>63.7</v>
      </c>
      <c r="AE19" s="36">
        <f>63.7+1</f>
        <v>64.7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63">
        <v>64.7</v>
      </c>
      <c r="AP19" s="63">
        <v>64.7</v>
      </c>
      <c r="AQ19" s="63">
        <v>64.7</v>
      </c>
      <c r="AR19" s="63">
        <v>55</v>
      </c>
      <c r="AS19" s="80">
        <f aca="true" t="shared" si="4" ref="AS19:AS37">E19-AR19</f>
        <v>7.100000000000001</v>
      </c>
      <c r="AT19" s="62">
        <f aca="true" t="shared" si="5" ref="AT19:AT37">E19-AQ19</f>
        <v>-2.6000000000000014</v>
      </c>
      <c r="AU19" s="80">
        <f aca="true" t="shared" si="6" ref="AU19:AU37">AS19-AT19</f>
        <v>9.700000000000003</v>
      </c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2">
        <f aca="true" t="shared" si="7" ref="BP19:BP37">AT19/AS19</f>
        <v>-0.36619718309859167</v>
      </c>
      <c r="BQ19" s="65"/>
      <c r="BR19" s="64"/>
      <c r="BS19" s="65" t="s">
        <v>286</v>
      </c>
      <c r="BT19" s="65" t="s">
        <v>275</v>
      </c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6" t="s">
        <v>249</v>
      </c>
      <c r="CG19" s="66" t="s">
        <v>250</v>
      </c>
      <c r="CH19" s="83">
        <v>40337</v>
      </c>
    </row>
    <row r="20" spans="1:86" ht="12.75" hidden="1">
      <c r="A20" s="71"/>
      <c r="B20" s="67" t="s">
        <v>105</v>
      </c>
      <c r="C20" s="63"/>
      <c r="D20" s="63">
        <v>165</v>
      </c>
      <c r="E20" s="63">
        <v>86</v>
      </c>
      <c r="F20" s="36">
        <v>86</v>
      </c>
      <c r="G20" s="36">
        <v>86</v>
      </c>
      <c r="H20" s="36">
        <v>86</v>
      </c>
      <c r="I20" s="36">
        <v>86</v>
      </c>
      <c r="J20" s="36">
        <v>86</v>
      </c>
      <c r="K20" s="36">
        <v>86</v>
      </c>
      <c r="L20" s="36">
        <v>86</v>
      </c>
      <c r="M20" s="36">
        <v>86</v>
      </c>
      <c r="N20" s="36">
        <v>86</v>
      </c>
      <c r="O20" s="36">
        <v>86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63"/>
      <c r="AP20" s="63"/>
      <c r="AQ20" s="63"/>
      <c r="AR20" s="63">
        <v>76</v>
      </c>
      <c r="AS20" s="80">
        <f t="shared" si="4"/>
        <v>10</v>
      </c>
      <c r="AT20" s="62">
        <f t="shared" si="5"/>
        <v>86</v>
      </c>
      <c r="AU20" s="80">
        <f t="shared" si="6"/>
        <v>-76</v>
      </c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2">
        <f t="shared" si="7"/>
        <v>8.6</v>
      </c>
      <c r="BQ20" s="65"/>
      <c r="BR20" s="64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6"/>
      <c r="CG20" s="66"/>
      <c r="CH20" s="83">
        <v>40310</v>
      </c>
    </row>
    <row r="21" spans="1:86" ht="12.75" hidden="1">
      <c r="A21" s="71"/>
      <c r="B21" s="67" t="s">
        <v>106</v>
      </c>
      <c r="C21" s="63">
        <v>22</v>
      </c>
      <c r="D21" s="63">
        <v>163</v>
      </c>
      <c r="E21" s="63">
        <v>64</v>
      </c>
      <c r="F21" s="36">
        <v>64</v>
      </c>
      <c r="G21" s="36">
        <v>64</v>
      </c>
      <c r="H21" s="36">
        <v>64</v>
      </c>
      <c r="I21" s="36">
        <v>64</v>
      </c>
      <c r="J21" s="36">
        <v>64</v>
      </c>
      <c r="K21" s="36">
        <v>64</v>
      </c>
      <c r="L21" s="36">
        <v>64</v>
      </c>
      <c r="M21" s="36">
        <v>64</v>
      </c>
      <c r="N21" s="36">
        <v>64</v>
      </c>
      <c r="O21" s="36">
        <v>64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63"/>
      <c r="AP21" s="63"/>
      <c r="AQ21" s="63"/>
      <c r="AR21" s="63">
        <v>54</v>
      </c>
      <c r="AS21" s="80">
        <f t="shared" si="4"/>
        <v>10</v>
      </c>
      <c r="AT21" s="62">
        <f t="shared" si="5"/>
        <v>64</v>
      </c>
      <c r="AU21" s="80">
        <f t="shared" si="6"/>
        <v>-54</v>
      </c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2">
        <f t="shared" si="7"/>
        <v>6.4</v>
      </c>
      <c r="BQ21" s="65"/>
      <c r="BR21" s="64"/>
      <c r="BS21" s="65" t="s">
        <v>107</v>
      </c>
      <c r="BT21" s="65" t="s">
        <v>107</v>
      </c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 t="s">
        <v>108</v>
      </c>
      <c r="CF21" s="66"/>
      <c r="CG21" s="66" t="s">
        <v>109</v>
      </c>
      <c r="CH21" s="83">
        <v>40310</v>
      </c>
    </row>
    <row r="22" spans="1:86" ht="12.75">
      <c r="A22" s="71">
        <v>11</v>
      </c>
      <c r="B22" s="67" t="s">
        <v>279</v>
      </c>
      <c r="C22" s="63">
        <v>23</v>
      </c>
      <c r="D22" s="63">
        <v>165</v>
      </c>
      <c r="E22" s="63">
        <v>64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>
        <v>64</v>
      </c>
      <c r="V22" s="36">
        <v>64</v>
      </c>
      <c r="W22" s="36">
        <v>64</v>
      </c>
      <c r="X22" s="36">
        <v>62.6</v>
      </c>
      <c r="Y22" s="36">
        <v>62.6</v>
      </c>
      <c r="Z22" s="36">
        <v>62.6</v>
      </c>
      <c r="AA22" s="36">
        <f>X22+1</f>
        <v>63.6</v>
      </c>
      <c r="AB22" s="36">
        <v>63.6</v>
      </c>
      <c r="AC22" s="36">
        <v>64</v>
      </c>
      <c r="AD22" s="36">
        <f>64+1</f>
        <v>65</v>
      </c>
      <c r="AE22" s="36">
        <f>65+1</f>
        <v>66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63">
        <f>65+1</f>
        <v>66</v>
      </c>
      <c r="AP22" s="63">
        <f>65+1</f>
        <v>66</v>
      </c>
      <c r="AQ22" s="63">
        <f>65+1</f>
        <v>66</v>
      </c>
      <c r="AR22" s="63">
        <v>57</v>
      </c>
      <c r="AS22" s="80">
        <f t="shared" si="4"/>
        <v>7</v>
      </c>
      <c r="AT22" s="62">
        <f t="shared" si="5"/>
        <v>-2</v>
      </c>
      <c r="AU22" s="80">
        <f t="shared" si="6"/>
        <v>9</v>
      </c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2">
        <f t="shared" si="7"/>
        <v>-0.2857142857142857</v>
      </c>
      <c r="BQ22" s="65"/>
      <c r="BR22" s="64"/>
      <c r="BS22" s="65" t="s">
        <v>282</v>
      </c>
      <c r="BT22" s="65" t="s">
        <v>282</v>
      </c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6" t="s">
        <v>280</v>
      </c>
      <c r="CG22" s="66" t="s">
        <v>281</v>
      </c>
      <c r="CH22" s="83">
        <v>40371</v>
      </c>
    </row>
    <row r="23" spans="1:86" ht="12.75" hidden="1">
      <c r="A23" s="71">
        <v>12</v>
      </c>
      <c r="B23" s="67" t="s">
        <v>289</v>
      </c>
      <c r="C23" s="63">
        <v>22</v>
      </c>
      <c r="D23" s="63">
        <v>158</v>
      </c>
      <c r="E23" s="63">
        <v>54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>
        <v>54</v>
      </c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63"/>
      <c r="AP23" s="63"/>
      <c r="AQ23" s="63"/>
      <c r="AR23" s="63">
        <v>46</v>
      </c>
      <c r="AS23" s="80">
        <f t="shared" si="4"/>
        <v>8</v>
      </c>
      <c r="AT23" s="62">
        <f t="shared" si="5"/>
        <v>54</v>
      </c>
      <c r="AU23" s="80">
        <f t="shared" si="6"/>
        <v>-46</v>
      </c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2">
        <f t="shared" si="7"/>
        <v>6.75</v>
      </c>
      <c r="BQ23" s="65"/>
      <c r="BR23" s="64"/>
      <c r="BS23" s="65" t="s">
        <v>290</v>
      </c>
      <c r="BT23" s="65" t="s">
        <v>290</v>
      </c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6" t="s">
        <v>291</v>
      </c>
      <c r="CG23" s="66" t="s">
        <v>292</v>
      </c>
      <c r="CH23" s="83">
        <v>40380</v>
      </c>
    </row>
    <row r="24" spans="1:86" ht="12.75" hidden="1">
      <c r="A24" s="71"/>
      <c r="B24" s="67" t="s">
        <v>293</v>
      </c>
      <c r="C24" s="63"/>
      <c r="D24" s="63">
        <v>171</v>
      </c>
      <c r="E24" s="63">
        <v>71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>
        <v>71</v>
      </c>
      <c r="W24" s="36">
        <v>70.5</v>
      </c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63"/>
      <c r="AP24" s="63"/>
      <c r="AQ24" s="63"/>
      <c r="AR24" s="63">
        <v>63</v>
      </c>
      <c r="AS24" s="80">
        <f t="shared" si="4"/>
        <v>8</v>
      </c>
      <c r="AT24" s="62">
        <f t="shared" si="5"/>
        <v>71</v>
      </c>
      <c r="AU24" s="80">
        <f t="shared" si="6"/>
        <v>-63</v>
      </c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2">
        <f t="shared" si="7"/>
        <v>8.875</v>
      </c>
      <c r="BQ24" s="65"/>
      <c r="BR24" s="64"/>
      <c r="BS24" s="65" t="s">
        <v>294</v>
      </c>
      <c r="BT24" s="65" t="s">
        <v>294</v>
      </c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6"/>
      <c r="CG24" s="66"/>
      <c r="CH24" s="83"/>
    </row>
    <row r="25" spans="1:86" ht="12.75" hidden="1">
      <c r="A25" s="71"/>
      <c r="B25" s="67" t="s">
        <v>251</v>
      </c>
      <c r="C25" s="63">
        <v>24</v>
      </c>
      <c r="D25" s="63">
        <v>166</v>
      </c>
      <c r="E25" s="63">
        <v>79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>
        <v>79</v>
      </c>
      <c r="R25" s="36">
        <v>78</v>
      </c>
      <c r="S25" s="36">
        <v>78</v>
      </c>
      <c r="T25" s="36">
        <v>75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63"/>
      <c r="AP25" s="63"/>
      <c r="AQ25" s="63"/>
      <c r="AR25" s="63">
        <v>68</v>
      </c>
      <c r="AS25" s="80">
        <f t="shared" si="4"/>
        <v>11</v>
      </c>
      <c r="AT25" s="62">
        <f t="shared" si="5"/>
        <v>79</v>
      </c>
      <c r="AU25" s="80">
        <f t="shared" si="6"/>
        <v>-68</v>
      </c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2">
        <f t="shared" si="7"/>
        <v>7.181818181818182</v>
      </c>
      <c r="BQ25" s="65"/>
      <c r="BR25" s="64"/>
      <c r="BS25" s="65" t="s">
        <v>256</v>
      </c>
      <c r="BT25" s="65" t="s">
        <v>273</v>
      </c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 t="s">
        <v>257</v>
      </c>
      <c r="CF25" s="66" t="s">
        <v>252</v>
      </c>
      <c r="CG25" s="66" t="s">
        <v>253</v>
      </c>
      <c r="CH25" s="83">
        <v>40345</v>
      </c>
    </row>
    <row r="26" spans="1:86" ht="12.75" hidden="1">
      <c r="A26" s="71">
        <v>13</v>
      </c>
      <c r="B26" s="67" t="s">
        <v>110</v>
      </c>
      <c r="C26" s="63">
        <v>22</v>
      </c>
      <c r="D26" s="63">
        <v>174</v>
      </c>
      <c r="E26" s="63">
        <v>62</v>
      </c>
      <c r="F26" s="36">
        <v>62</v>
      </c>
      <c r="G26" s="36">
        <v>62</v>
      </c>
      <c r="H26" s="36">
        <v>62</v>
      </c>
      <c r="I26" s="36">
        <v>62</v>
      </c>
      <c r="J26" s="36">
        <v>62</v>
      </c>
      <c r="K26" s="36">
        <v>62</v>
      </c>
      <c r="L26" s="36">
        <v>62</v>
      </c>
      <c r="M26" s="36">
        <v>62</v>
      </c>
      <c r="N26" s="36">
        <v>62</v>
      </c>
      <c r="O26" s="36">
        <v>62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63"/>
      <c r="AP26" s="63"/>
      <c r="AQ26" s="63"/>
      <c r="AR26" s="63">
        <v>53</v>
      </c>
      <c r="AS26" s="80">
        <f t="shared" si="4"/>
        <v>9</v>
      </c>
      <c r="AT26" s="62">
        <f t="shared" si="5"/>
        <v>62</v>
      </c>
      <c r="AU26" s="80">
        <f t="shared" si="6"/>
        <v>-53</v>
      </c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2">
        <f t="shared" si="7"/>
        <v>6.888888888888889</v>
      </c>
      <c r="BQ26" s="65"/>
      <c r="BR26" s="64"/>
      <c r="BS26" s="65" t="s">
        <v>111</v>
      </c>
      <c r="BT26" s="65" t="s">
        <v>111</v>
      </c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6"/>
      <c r="CG26" s="66"/>
      <c r="CH26" s="83">
        <v>40307</v>
      </c>
    </row>
    <row r="27" spans="1:86" ht="12.75" hidden="1">
      <c r="A27" s="71">
        <v>14</v>
      </c>
      <c r="B27" s="67" t="s">
        <v>112</v>
      </c>
      <c r="C27" s="63">
        <v>27</v>
      </c>
      <c r="D27" s="63">
        <v>168</v>
      </c>
      <c r="E27" s="63">
        <v>65.1</v>
      </c>
      <c r="F27" s="36"/>
      <c r="G27" s="36"/>
      <c r="H27" s="36"/>
      <c r="I27" s="36"/>
      <c r="J27" s="36"/>
      <c r="K27" s="36"/>
      <c r="L27" s="36"/>
      <c r="M27" s="36"/>
      <c r="N27" s="36">
        <v>65</v>
      </c>
      <c r="O27" s="36">
        <v>65.1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63"/>
      <c r="AP27" s="63"/>
      <c r="AQ27" s="63"/>
      <c r="AR27" s="63">
        <v>57</v>
      </c>
      <c r="AS27" s="80">
        <f t="shared" si="4"/>
        <v>8.099999999999994</v>
      </c>
      <c r="AT27" s="62">
        <f t="shared" si="5"/>
        <v>65.1</v>
      </c>
      <c r="AU27" s="80">
        <f t="shared" si="6"/>
        <v>-57</v>
      </c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2">
        <f t="shared" si="7"/>
        <v>8.037037037037042</v>
      </c>
      <c r="BQ27" s="65"/>
      <c r="BR27" s="64"/>
      <c r="BS27" s="65" t="s">
        <v>113</v>
      </c>
      <c r="BT27" s="65" t="s">
        <v>113</v>
      </c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6" t="s">
        <v>114</v>
      </c>
      <c r="CG27" s="66" t="s">
        <v>115</v>
      </c>
      <c r="CH27" s="83">
        <v>40330</v>
      </c>
    </row>
    <row r="28" spans="1:86" ht="12.75" hidden="1">
      <c r="A28" s="71"/>
      <c r="B28" s="67" t="s">
        <v>235</v>
      </c>
      <c r="C28" s="63">
        <v>29</v>
      </c>
      <c r="D28" s="63">
        <v>155</v>
      </c>
      <c r="E28" s="63">
        <v>52</v>
      </c>
      <c r="F28" s="36">
        <v>52</v>
      </c>
      <c r="G28" s="36">
        <v>53.5</v>
      </c>
      <c r="H28" s="36">
        <v>53.5</v>
      </c>
      <c r="I28" s="36">
        <v>53.5</v>
      </c>
      <c r="J28" s="36">
        <v>53.5</v>
      </c>
      <c r="K28" s="36">
        <v>53.5</v>
      </c>
      <c r="L28" s="36">
        <v>53.5</v>
      </c>
      <c r="M28" s="36">
        <v>53.5</v>
      </c>
      <c r="N28" s="36">
        <v>53.5</v>
      </c>
      <c r="O28" s="36">
        <v>53.5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63"/>
      <c r="AP28" s="63"/>
      <c r="AQ28" s="63"/>
      <c r="AR28" s="63">
        <v>46</v>
      </c>
      <c r="AS28" s="80">
        <f t="shared" si="4"/>
        <v>6</v>
      </c>
      <c r="AT28" s="62">
        <f t="shared" si="5"/>
        <v>52</v>
      </c>
      <c r="AU28" s="80">
        <f t="shared" si="6"/>
        <v>-46</v>
      </c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2">
        <f t="shared" si="7"/>
        <v>8.666666666666666</v>
      </c>
      <c r="BQ28" s="65">
        <f>E28</f>
        <v>52</v>
      </c>
      <c r="BR28" s="64"/>
      <c r="BS28" s="65" t="s">
        <v>236</v>
      </c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6" t="s">
        <v>237</v>
      </c>
      <c r="CG28" s="66" t="s">
        <v>238</v>
      </c>
      <c r="CH28" s="83" t="s">
        <v>53</v>
      </c>
    </row>
    <row r="29" spans="1:86" ht="12.75" hidden="1">
      <c r="A29" s="71"/>
      <c r="B29" s="67" t="s">
        <v>116</v>
      </c>
      <c r="C29" s="63"/>
      <c r="D29" s="63">
        <v>167</v>
      </c>
      <c r="E29" s="63">
        <v>56</v>
      </c>
      <c r="F29" s="36">
        <v>56</v>
      </c>
      <c r="G29" s="36">
        <v>56</v>
      </c>
      <c r="H29" s="36">
        <v>56</v>
      </c>
      <c r="I29" s="36">
        <v>56</v>
      </c>
      <c r="J29" s="36">
        <v>56</v>
      </c>
      <c r="K29" s="36">
        <v>56</v>
      </c>
      <c r="L29" s="36">
        <v>56</v>
      </c>
      <c r="M29" s="36">
        <v>56</v>
      </c>
      <c r="N29" s="36">
        <v>56</v>
      </c>
      <c r="O29" s="36">
        <v>56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63"/>
      <c r="AP29" s="63"/>
      <c r="AQ29" s="63"/>
      <c r="AR29" s="63">
        <v>48</v>
      </c>
      <c r="AS29" s="80">
        <f t="shared" si="4"/>
        <v>8</v>
      </c>
      <c r="AT29" s="62">
        <f t="shared" si="5"/>
        <v>56</v>
      </c>
      <c r="AU29" s="80">
        <f t="shared" si="6"/>
        <v>-48</v>
      </c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2">
        <f t="shared" si="7"/>
        <v>7</v>
      </c>
      <c r="BQ29" s="65"/>
      <c r="BR29" s="64"/>
      <c r="BS29" s="65" t="s">
        <v>117</v>
      </c>
      <c r="BT29" s="65" t="s">
        <v>117</v>
      </c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6"/>
      <c r="CG29" s="66" t="s">
        <v>118</v>
      </c>
      <c r="CH29" s="83">
        <v>40302</v>
      </c>
    </row>
    <row r="30" spans="1:86" ht="12.75" hidden="1">
      <c r="A30" s="71">
        <v>15</v>
      </c>
      <c r="B30" s="67" t="s">
        <v>119</v>
      </c>
      <c r="C30" s="63">
        <v>27</v>
      </c>
      <c r="D30" s="63">
        <v>162</v>
      </c>
      <c r="E30" s="63">
        <v>63</v>
      </c>
      <c r="F30" s="36"/>
      <c r="G30" s="36"/>
      <c r="H30" s="36"/>
      <c r="I30" s="36"/>
      <c r="J30" s="36"/>
      <c r="K30" s="36"/>
      <c r="L30" s="36"/>
      <c r="M30" s="36"/>
      <c r="N30" s="36">
        <v>63</v>
      </c>
      <c r="O30" s="36">
        <v>63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63"/>
      <c r="AP30" s="63"/>
      <c r="AQ30" s="63"/>
      <c r="AR30" s="63">
        <v>55</v>
      </c>
      <c r="AS30" s="80">
        <f t="shared" si="4"/>
        <v>8</v>
      </c>
      <c r="AT30" s="62">
        <f t="shared" si="5"/>
        <v>63</v>
      </c>
      <c r="AU30" s="80">
        <f t="shared" si="6"/>
        <v>-55</v>
      </c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2">
        <f t="shared" si="7"/>
        <v>7.875</v>
      </c>
      <c r="BQ30" s="65"/>
      <c r="BR30" s="64"/>
      <c r="BS30" s="65" t="s">
        <v>120</v>
      </c>
      <c r="BT30" s="65" t="s">
        <v>120</v>
      </c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6" t="s">
        <v>121</v>
      </c>
      <c r="CG30" s="66" t="s">
        <v>122</v>
      </c>
      <c r="CH30" s="83">
        <v>40318</v>
      </c>
    </row>
    <row r="31" spans="1:86" ht="12.75" hidden="1">
      <c r="A31" s="71">
        <v>16</v>
      </c>
      <c r="B31" s="67" t="s">
        <v>225</v>
      </c>
      <c r="C31" s="63">
        <v>21</v>
      </c>
      <c r="D31" s="63">
        <v>182</v>
      </c>
      <c r="E31" s="63">
        <v>66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>
        <v>66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63"/>
      <c r="AP31" s="63"/>
      <c r="AQ31" s="63"/>
      <c r="AR31" s="63">
        <v>58</v>
      </c>
      <c r="AS31" s="80">
        <f t="shared" si="4"/>
        <v>8</v>
      </c>
      <c r="AT31" s="62">
        <f t="shared" si="5"/>
        <v>66</v>
      </c>
      <c r="AU31" s="80">
        <f t="shared" si="6"/>
        <v>-58</v>
      </c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2">
        <f t="shared" si="7"/>
        <v>8.25</v>
      </c>
      <c r="BQ31" s="65"/>
      <c r="BR31" s="64"/>
      <c r="BS31" s="65" t="s">
        <v>226</v>
      </c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6"/>
      <c r="CG31" s="66"/>
      <c r="CH31" s="83"/>
    </row>
    <row r="32" spans="1:86" ht="12.75" hidden="1">
      <c r="A32" s="71"/>
      <c r="B32" s="67" t="s">
        <v>123</v>
      </c>
      <c r="C32" s="63"/>
      <c r="D32" s="63"/>
      <c r="E32" s="63">
        <v>67.7</v>
      </c>
      <c r="F32" s="36">
        <v>67.7</v>
      </c>
      <c r="G32" s="36">
        <v>67.7</v>
      </c>
      <c r="H32" s="36">
        <v>67.7</v>
      </c>
      <c r="I32" s="36">
        <v>67.7</v>
      </c>
      <c r="J32" s="36">
        <v>67.7</v>
      </c>
      <c r="K32" s="36">
        <v>67.7</v>
      </c>
      <c r="L32" s="36">
        <v>67.7</v>
      </c>
      <c r="M32" s="36">
        <v>67.7</v>
      </c>
      <c r="N32" s="36">
        <v>67.7</v>
      </c>
      <c r="O32" s="36">
        <v>67.7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63"/>
      <c r="AP32" s="63"/>
      <c r="AQ32" s="63"/>
      <c r="AR32" s="63">
        <v>60</v>
      </c>
      <c r="AS32" s="80">
        <f t="shared" si="4"/>
        <v>7.700000000000003</v>
      </c>
      <c r="AT32" s="62">
        <f t="shared" si="5"/>
        <v>67.7</v>
      </c>
      <c r="AU32" s="80">
        <f t="shared" si="6"/>
        <v>-60</v>
      </c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2">
        <f t="shared" si="7"/>
        <v>8.792207792207789</v>
      </c>
      <c r="BQ32" s="65"/>
      <c r="BR32" s="64"/>
      <c r="BS32" s="65" t="s">
        <v>124</v>
      </c>
      <c r="BT32" s="65" t="s">
        <v>124</v>
      </c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6"/>
      <c r="CG32" s="66" t="s">
        <v>125</v>
      </c>
      <c r="CH32" s="83" t="s">
        <v>53</v>
      </c>
    </row>
    <row r="33" spans="1:86" ht="12.75">
      <c r="A33" s="71">
        <v>12</v>
      </c>
      <c r="B33" s="67" t="s">
        <v>227</v>
      </c>
      <c r="C33" s="63">
        <v>36</v>
      </c>
      <c r="D33" s="63">
        <v>163</v>
      </c>
      <c r="E33" s="63">
        <v>65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>
        <v>65</v>
      </c>
      <c r="R33" s="36">
        <v>63</v>
      </c>
      <c r="S33" s="36">
        <v>63</v>
      </c>
      <c r="T33" s="36">
        <v>63</v>
      </c>
      <c r="U33" s="36">
        <v>61.5</v>
      </c>
      <c r="V33" s="36">
        <v>62.5</v>
      </c>
      <c r="W33" s="36">
        <v>62.5</v>
      </c>
      <c r="X33" s="36">
        <v>62.5</v>
      </c>
      <c r="Y33" s="36">
        <v>62.5</v>
      </c>
      <c r="Z33" s="36">
        <v>62.5</v>
      </c>
      <c r="AA33" s="36">
        <f>V33+1</f>
        <v>63.5</v>
      </c>
      <c r="AB33" s="36">
        <v>63.5</v>
      </c>
      <c r="AC33" s="36">
        <v>64.5</v>
      </c>
      <c r="AD33" s="36">
        <f>AC33+1</f>
        <v>65.5</v>
      </c>
      <c r="AE33" s="36">
        <f>AD33+1</f>
        <v>66.5</v>
      </c>
      <c r="AF33" s="36"/>
      <c r="AG33" s="36"/>
      <c r="AH33" s="36"/>
      <c r="AI33" s="36"/>
      <c r="AJ33" s="36"/>
      <c r="AK33" s="36"/>
      <c r="AL33" s="36"/>
      <c r="AM33" s="36"/>
      <c r="AN33" s="36"/>
      <c r="AO33" s="63">
        <v>66.5</v>
      </c>
      <c r="AP33" s="63">
        <v>66.5</v>
      </c>
      <c r="AQ33" s="63">
        <v>66.5</v>
      </c>
      <c r="AR33" s="63">
        <v>58</v>
      </c>
      <c r="AS33" s="80">
        <f t="shared" si="4"/>
        <v>7</v>
      </c>
      <c r="AT33" s="62">
        <f t="shared" si="5"/>
        <v>-1.5</v>
      </c>
      <c r="AU33" s="80">
        <f t="shared" si="6"/>
        <v>8.5</v>
      </c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2">
        <f t="shared" si="7"/>
        <v>-0.21428571428571427</v>
      </c>
      <c r="BQ33" s="65"/>
      <c r="BR33" s="64"/>
      <c r="BS33" s="65" t="s">
        <v>287</v>
      </c>
      <c r="BT33" s="65" t="s">
        <v>284</v>
      </c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6" t="s">
        <v>269</v>
      </c>
      <c r="CG33" s="66"/>
      <c r="CH33" s="83"/>
    </row>
    <row r="34" spans="1:86" ht="12.75">
      <c r="A34" s="71">
        <v>13</v>
      </c>
      <c r="B34" s="67" t="s">
        <v>271</v>
      </c>
      <c r="C34" s="63">
        <v>27</v>
      </c>
      <c r="D34" s="63">
        <v>160</v>
      </c>
      <c r="E34" s="63">
        <v>55</v>
      </c>
      <c r="F34" s="36"/>
      <c r="G34" s="36"/>
      <c r="H34" s="36"/>
      <c r="I34" s="36"/>
      <c r="J34" s="36"/>
      <c r="K34" s="36"/>
      <c r="L34" s="36"/>
      <c r="M34" s="36"/>
      <c r="N34" s="36">
        <v>55</v>
      </c>
      <c r="O34" s="36">
        <v>55</v>
      </c>
      <c r="P34" s="36">
        <v>55</v>
      </c>
      <c r="Q34" s="36"/>
      <c r="R34" s="36"/>
      <c r="S34" s="36">
        <v>54.3</v>
      </c>
      <c r="T34" s="36">
        <v>53.7</v>
      </c>
      <c r="U34" s="36">
        <v>53.7</v>
      </c>
      <c r="V34" s="36">
        <v>54</v>
      </c>
      <c r="W34" s="36">
        <v>54</v>
      </c>
      <c r="X34" s="36">
        <v>54</v>
      </c>
      <c r="Y34" s="36">
        <v>54</v>
      </c>
      <c r="Z34" s="36">
        <v>54</v>
      </c>
      <c r="AA34" s="36">
        <f>W34+1</f>
        <v>55</v>
      </c>
      <c r="AB34" s="36">
        <v>55</v>
      </c>
      <c r="AC34" s="36">
        <v>56</v>
      </c>
      <c r="AD34" s="36">
        <f>AC34+1</f>
        <v>57</v>
      </c>
      <c r="AE34" s="36">
        <f>AD34+1</f>
        <v>58</v>
      </c>
      <c r="AF34" s="36"/>
      <c r="AG34" s="36"/>
      <c r="AH34" s="36"/>
      <c r="AI34" s="36"/>
      <c r="AJ34" s="36"/>
      <c r="AK34" s="36"/>
      <c r="AL34" s="36"/>
      <c r="AM34" s="36"/>
      <c r="AN34" s="36"/>
      <c r="AO34" s="63">
        <v>58</v>
      </c>
      <c r="AP34" s="63">
        <v>58</v>
      </c>
      <c r="AQ34" s="63">
        <v>58</v>
      </c>
      <c r="AR34" s="63">
        <v>50</v>
      </c>
      <c r="AS34" s="80">
        <f t="shared" si="4"/>
        <v>5</v>
      </c>
      <c r="AT34" s="62">
        <f t="shared" si="5"/>
        <v>-3</v>
      </c>
      <c r="AU34" s="80">
        <f t="shared" si="6"/>
        <v>8</v>
      </c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2">
        <f t="shared" si="7"/>
        <v>-0.6</v>
      </c>
      <c r="BQ34" s="65"/>
      <c r="BR34" s="64"/>
      <c r="BS34" s="65" t="s">
        <v>155</v>
      </c>
      <c r="BT34" s="65" t="s">
        <v>295</v>
      </c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6" t="s">
        <v>203</v>
      </c>
      <c r="CG34" s="66" t="s">
        <v>204</v>
      </c>
      <c r="CH34" s="83">
        <v>40319</v>
      </c>
    </row>
    <row r="35" spans="1:86" ht="12.75">
      <c r="A35" s="71">
        <v>14</v>
      </c>
      <c r="B35" s="67" t="s">
        <v>133</v>
      </c>
      <c r="C35" s="63">
        <v>23</v>
      </c>
      <c r="D35" s="63">
        <v>175</v>
      </c>
      <c r="E35" s="63">
        <v>68</v>
      </c>
      <c r="F35" s="36">
        <v>63</v>
      </c>
      <c r="G35" s="36">
        <v>62.8</v>
      </c>
      <c r="H35" s="36">
        <v>62.5</v>
      </c>
      <c r="I35" s="36">
        <v>62.5</v>
      </c>
      <c r="J35" s="36">
        <v>61</v>
      </c>
      <c r="K35" s="36">
        <v>62.2</v>
      </c>
      <c r="L35" s="36">
        <v>62.2</v>
      </c>
      <c r="M35" s="36">
        <v>61</v>
      </c>
      <c r="N35" s="36">
        <v>61</v>
      </c>
      <c r="O35" s="36">
        <v>59.2</v>
      </c>
      <c r="P35" s="36">
        <v>58.2</v>
      </c>
      <c r="Q35" s="36">
        <v>59.7</v>
      </c>
      <c r="R35" s="36">
        <v>57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>
        <v>68</v>
      </c>
      <c r="AG35" s="36"/>
      <c r="AH35" s="36"/>
      <c r="AI35" s="36"/>
      <c r="AJ35" s="36"/>
      <c r="AK35" s="36"/>
      <c r="AL35" s="36"/>
      <c r="AM35" s="36"/>
      <c r="AN35" s="36"/>
      <c r="AO35" s="63">
        <v>68</v>
      </c>
      <c r="AP35" s="63">
        <v>68</v>
      </c>
      <c r="AQ35" s="63">
        <v>68</v>
      </c>
      <c r="AR35" s="63">
        <v>60</v>
      </c>
      <c r="AS35" s="80">
        <f t="shared" si="4"/>
        <v>8</v>
      </c>
      <c r="AT35" s="62">
        <f t="shared" si="5"/>
        <v>0</v>
      </c>
      <c r="AU35" s="80">
        <f t="shared" si="6"/>
        <v>8</v>
      </c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2">
        <f t="shared" si="7"/>
        <v>0</v>
      </c>
      <c r="BQ35" s="65">
        <f>E35</f>
        <v>68</v>
      </c>
      <c r="BR35" s="64"/>
      <c r="BS35" s="65" t="s">
        <v>134</v>
      </c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6"/>
      <c r="CG35" s="66"/>
      <c r="CH35" s="83" t="s">
        <v>53</v>
      </c>
    </row>
    <row r="36" spans="1:86" ht="12.75">
      <c r="A36" s="71">
        <v>15</v>
      </c>
      <c r="B36" s="67" t="s">
        <v>66</v>
      </c>
      <c r="C36" s="63">
        <v>29</v>
      </c>
      <c r="D36" s="63">
        <v>170</v>
      </c>
      <c r="E36" s="63">
        <v>59</v>
      </c>
      <c r="F36" s="36">
        <v>59</v>
      </c>
      <c r="G36" s="36">
        <v>59</v>
      </c>
      <c r="H36" s="36">
        <v>59</v>
      </c>
      <c r="I36" s="36">
        <v>59</v>
      </c>
      <c r="J36" s="36">
        <v>59</v>
      </c>
      <c r="K36" s="36">
        <v>59</v>
      </c>
      <c r="L36" s="36">
        <v>56</v>
      </c>
      <c r="M36" s="36">
        <v>56.5</v>
      </c>
      <c r="N36" s="36">
        <v>56</v>
      </c>
      <c r="O36" s="36">
        <v>54</v>
      </c>
      <c r="P36" s="36"/>
      <c r="Q36" s="36">
        <v>55</v>
      </c>
      <c r="R36" s="36">
        <v>55</v>
      </c>
      <c r="S36" s="36">
        <v>55</v>
      </c>
      <c r="T36" s="36">
        <v>53.8</v>
      </c>
      <c r="U36" s="36">
        <v>53.8</v>
      </c>
      <c r="V36" s="36">
        <v>53.8</v>
      </c>
      <c r="W36" s="36">
        <v>53.8</v>
      </c>
      <c r="X36" s="36">
        <v>53.8</v>
      </c>
      <c r="Y36" s="36">
        <v>53.8</v>
      </c>
      <c r="Z36" s="36">
        <v>53.8</v>
      </c>
      <c r="AA36" s="36">
        <f>U36+1</f>
        <v>54.8</v>
      </c>
      <c r="AB36" s="36">
        <v>54.8</v>
      </c>
      <c r="AC36" s="36">
        <v>55.8</v>
      </c>
      <c r="AD36" s="36">
        <f>AC36+1</f>
        <v>56.8</v>
      </c>
      <c r="AE36" s="36">
        <f>AD36+1</f>
        <v>57.8</v>
      </c>
      <c r="AF36" s="36"/>
      <c r="AG36" s="36"/>
      <c r="AH36" s="36"/>
      <c r="AI36" s="36"/>
      <c r="AJ36" s="36"/>
      <c r="AK36" s="36"/>
      <c r="AL36" s="36"/>
      <c r="AM36" s="36"/>
      <c r="AN36" s="36"/>
      <c r="AO36" s="63">
        <v>57.8</v>
      </c>
      <c r="AP36" s="63">
        <v>57.8</v>
      </c>
      <c r="AQ36" s="63">
        <v>57.8</v>
      </c>
      <c r="AR36" s="63">
        <v>50</v>
      </c>
      <c r="AS36" s="80">
        <f t="shared" si="4"/>
        <v>9</v>
      </c>
      <c r="AT36" s="62">
        <f t="shared" si="5"/>
        <v>1.2000000000000028</v>
      </c>
      <c r="AU36" s="80">
        <f t="shared" si="6"/>
        <v>7.799999999999997</v>
      </c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2">
        <f t="shared" si="7"/>
        <v>0.13333333333333364</v>
      </c>
      <c r="BQ36" s="65"/>
      <c r="BR36" s="64"/>
      <c r="BS36" s="65" t="s">
        <v>65</v>
      </c>
      <c r="BT36" s="65" t="s">
        <v>276</v>
      </c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6" t="s">
        <v>68</v>
      </c>
      <c r="CG36" s="66" t="s">
        <v>69</v>
      </c>
      <c r="CH36" s="83">
        <v>40302</v>
      </c>
    </row>
    <row r="37" spans="1:86" ht="12.75">
      <c r="A37" s="71">
        <v>16</v>
      </c>
      <c r="B37" s="67" t="s">
        <v>126</v>
      </c>
      <c r="C37" s="63">
        <v>23</v>
      </c>
      <c r="D37" s="63">
        <v>164</v>
      </c>
      <c r="E37" s="63">
        <v>57</v>
      </c>
      <c r="F37" s="36"/>
      <c r="G37" s="36"/>
      <c r="H37" s="36"/>
      <c r="I37" s="36"/>
      <c r="J37" s="36"/>
      <c r="K37" s="36"/>
      <c r="L37" s="36"/>
      <c r="M37" s="36">
        <v>57</v>
      </c>
      <c r="N37" s="36">
        <v>57</v>
      </c>
      <c r="O37" s="36">
        <v>57</v>
      </c>
      <c r="P37" s="36">
        <v>56</v>
      </c>
      <c r="Q37" s="36">
        <v>55</v>
      </c>
      <c r="R37" s="36">
        <v>54</v>
      </c>
      <c r="S37" s="36">
        <v>55</v>
      </c>
      <c r="T37" s="36">
        <v>55</v>
      </c>
      <c r="U37" s="36">
        <v>55</v>
      </c>
      <c r="V37" s="36">
        <v>55</v>
      </c>
      <c r="W37" s="36">
        <v>55</v>
      </c>
      <c r="X37" s="36">
        <v>53</v>
      </c>
      <c r="Y37" s="36">
        <v>53</v>
      </c>
      <c r="Z37" s="36">
        <v>53</v>
      </c>
      <c r="AA37" s="36">
        <f>X37+1</f>
        <v>54</v>
      </c>
      <c r="AB37" s="36">
        <v>54</v>
      </c>
      <c r="AC37" s="36">
        <v>55</v>
      </c>
      <c r="AD37" s="36">
        <f>AC37+1</f>
        <v>56</v>
      </c>
      <c r="AE37" s="36">
        <f>AD37+1</f>
        <v>57</v>
      </c>
      <c r="AF37" s="36"/>
      <c r="AG37" s="36"/>
      <c r="AH37" s="36"/>
      <c r="AI37" s="36"/>
      <c r="AJ37" s="36"/>
      <c r="AK37" s="36"/>
      <c r="AL37" s="36"/>
      <c r="AM37" s="36"/>
      <c r="AN37" s="36"/>
      <c r="AO37" s="63">
        <v>57</v>
      </c>
      <c r="AP37" s="63">
        <v>57</v>
      </c>
      <c r="AQ37" s="63">
        <v>57</v>
      </c>
      <c r="AR37" s="63">
        <v>50</v>
      </c>
      <c r="AS37" s="80">
        <f t="shared" si="4"/>
        <v>7</v>
      </c>
      <c r="AT37" s="62">
        <f t="shared" si="5"/>
        <v>0</v>
      </c>
      <c r="AU37" s="80">
        <f t="shared" si="6"/>
        <v>7</v>
      </c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2">
        <f t="shared" si="7"/>
        <v>0</v>
      </c>
      <c r="BQ37" s="65"/>
      <c r="BR37" s="64"/>
      <c r="BS37" s="65" t="s">
        <v>127</v>
      </c>
      <c r="BT37" s="65" t="s">
        <v>301</v>
      </c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6" t="s">
        <v>128</v>
      </c>
      <c r="CG37" s="66" t="s">
        <v>129</v>
      </c>
      <c r="CH37" s="83">
        <v>40311</v>
      </c>
    </row>
    <row r="38" spans="1:86" ht="12.75">
      <c r="A38" s="71">
        <v>17</v>
      </c>
      <c r="B38" s="67" t="s">
        <v>209</v>
      </c>
      <c r="C38" s="63">
        <v>24</v>
      </c>
      <c r="D38" s="63">
        <v>163</v>
      </c>
      <c r="E38" s="63">
        <v>66</v>
      </c>
      <c r="F38" s="36">
        <v>61</v>
      </c>
      <c r="G38" s="36">
        <v>61</v>
      </c>
      <c r="H38" s="36">
        <v>61</v>
      </c>
      <c r="I38" s="36">
        <v>61</v>
      </c>
      <c r="J38" s="36">
        <v>61</v>
      </c>
      <c r="K38" s="36">
        <v>61</v>
      </c>
      <c r="L38" s="36">
        <v>61</v>
      </c>
      <c r="M38" s="36">
        <v>61</v>
      </c>
      <c r="N38" s="36">
        <v>61</v>
      </c>
      <c r="O38" s="36">
        <v>61</v>
      </c>
      <c r="P38" s="36"/>
      <c r="Q38" s="36"/>
      <c r="R38" s="36"/>
      <c r="S38" s="36"/>
      <c r="T38" s="36"/>
      <c r="U38" s="36"/>
      <c r="V38" s="36"/>
      <c r="W38" s="36"/>
      <c r="X38" s="36">
        <v>66</v>
      </c>
      <c r="Y38" s="36">
        <v>66</v>
      </c>
      <c r="Z38" s="36">
        <v>66</v>
      </c>
      <c r="AA38" s="36">
        <f>Y38+1</f>
        <v>67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63">
        <v>61</v>
      </c>
      <c r="AP38" s="63">
        <v>61</v>
      </c>
      <c r="AQ38" s="63">
        <v>61</v>
      </c>
      <c r="AR38" s="63">
        <v>55</v>
      </c>
      <c r="AS38" s="80">
        <f>E38-AR38</f>
        <v>11</v>
      </c>
      <c r="AT38" s="62">
        <f>E38-AQ38</f>
        <v>5</v>
      </c>
      <c r="AU38" s="80">
        <f>AS38-AT38</f>
        <v>6</v>
      </c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2">
        <f>AT38/AS38</f>
        <v>0.45454545454545453</v>
      </c>
      <c r="BQ38" s="65"/>
      <c r="BR38" s="64"/>
      <c r="BS38" s="65" t="s">
        <v>303</v>
      </c>
      <c r="BT38" s="65" t="s">
        <v>303</v>
      </c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 t="s">
        <v>210</v>
      </c>
      <c r="CF38" s="66"/>
      <c r="CG38" s="66" t="s">
        <v>211</v>
      </c>
      <c r="CH38" s="83" t="s">
        <v>53</v>
      </c>
    </row>
    <row r="39" spans="1:86" ht="17.25">
      <c r="A39" s="56" t="s">
        <v>396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8"/>
    </row>
    <row r="40" spans="1:86" ht="12.75" hidden="1">
      <c r="A40" s="9">
        <v>24</v>
      </c>
      <c r="B40" s="10" t="s">
        <v>81</v>
      </c>
      <c r="C40" s="14">
        <v>26</v>
      </c>
      <c r="D40" s="14">
        <v>168</v>
      </c>
      <c r="E40" s="14">
        <v>72.9</v>
      </c>
      <c r="F40" s="14">
        <v>71.5</v>
      </c>
      <c r="G40" s="23">
        <v>71.5</v>
      </c>
      <c r="H40" s="14">
        <v>71.5</v>
      </c>
      <c r="I40" s="14">
        <v>71.5</v>
      </c>
      <c r="J40" s="14">
        <v>71.5</v>
      </c>
      <c r="K40" s="14">
        <v>71.5</v>
      </c>
      <c r="L40" s="14">
        <v>71.5</v>
      </c>
      <c r="M40" s="14">
        <v>71.5</v>
      </c>
      <c r="N40" s="14">
        <v>71.5</v>
      </c>
      <c r="O40" s="14">
        <v>71.5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>
        <v>65</v>
      </c>
      <c r="AS40" s="15">
        <f aca="true" t="shared" si="8" ref="AS40:AS46">E40-AR40</f>
        <v>7.900000000000006</v>
      </c>
      <c r="AT40" s="24">
        <f>E40-O40</f>
        <v>1.4000000000000057</v>
      </c>
      <c r="AU40" s="15">
        <f aca="true" t="shared" si="9" ref="AU40:AU46">AS40-AT40</f>
        <v>6.5</v>
      </c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16">
        <f aca="true" t="shared" si="10" ref="BP40:BP46">AT40/AS40</f>
        <v>0.1772151898734183</v>
      </c>
      <c r="BQ40" s="1"/>
      <c r="BR40" s="15"/>
      <c r="BS40" s="5" t="s">
        <v>82</v>
      </c>
      <c r="BT40" s="5" t="s">
        <v>82</v>
      </c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20"/>
      <c r="CF40" s="9"/>
      <c r="CG40" s="17"/>
      <c r="CH40" s="21" t="s">
        <v>53</v>
      </c>
    </row>
    <row r="41" spans="1:86" ht="12.75">
      <c r="A41" s="71">
        <v>18</v>
      </c>
      <c r="B41" s="67" t="s">
        <v>88</v>
      </c>
      <c r="C41" s="63">
        <v>29</v>
      </c>
      <c r="D41" s="63">
        <v>165</v>
      </c>
      <c r="E41" s="63">
        <v>70.1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>
        <v>70.1</v>
      </c>
      <c r="Q41" s="36">
        <v>69</v>
      </c>
      <c r="R41" s="36">
        <v>69</v>
      </c>
      <c r="S41" s="36">
        <v>68.2</v>
      </c>
      <c r="T41" s="36">
        <v>66.95</v>
      </c>
      <c r="U41" s="36">
        <v>67.5</v>
      </c>
      <c r="V41" s="36">
        <v>66.6</v>
      </c>
      <c r="W41" s="36">
        <v>67</v>
      </c>
      <c r="X41" s="36">
        <v>66.6</v>
      </c>
      <c r="Y41" s="36">
        <v>66.6</v>
      </c>
      <c r="Z41" s="36">
        <v>66.6</v>
      </c>
      <c r="AA41" s="36">
        <v>66.7</v>
      </c>
      <c r="AB41" s="36">
        <v>67</v>
      </c>
      <c r="AC41" s="36">
        <v>67</v>
      </c>
      <c r="AD41" s="36">
        <v>67.5</v>
      </c>
      <c r="AE41" s="36">
        <v>65.9</v>
      </c>
      <c r="AF41" s="36"/>
      <c r="AG41" s="36"/>
      <c r="AH41" s="36"/>
      <c r="AI41" s="36"/>
      <c r="AJ41" s="36"/>
      <c r="AK41" s="36"/>
      <c r="AL41" s="36"/>
      <c r="AM41" s="36"/>
      <c r="AN41" s="36"/>
      <c r="AO41" s="63">
        <v>65.9</v>
      </c>
      <c r="AP41" s="63">
        <v>65.9</v>
      </c>
      <c r="AQ41" s="63">
        <v>65.9</v>
      </c>
      <c r="AR41" s="63">
        <v>60</v>
      </c>
      <c r="AS41" s="80">
        <f t="shared" si="8"/>
        <v>10.099999999999994</v>
      </c>
      <c r="AT41" s="62">
        <f aca="true" t="shared" si="11" ref="AT41:AT46">E41-AQ41</f>
        <v>4.199999999999989</v>
      </c>
      <c r="AU41" s="80">
        <f t="shared" si="9"/>
        <v>5.900000000000006</v>
      </c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2">
        <f t="shared" si="10"/>
        <v>0.41584158415841493</v>
      </c>
      <c r="BQ41" s="65"/>
      <c r="BR41" s="64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6"/>
      <c r="CG41" s="66"/>
      <c r="CH41" s="83">
        <v>40343</v>
      </c>
    </row>
    <row r="42" spans="1:86" ht="12.75">
      <c r="A42" s="71">
        <v>19</v>
      </c>
      <c r="B42" s="67" t="s">
        <v>93</v>
      </c>
      <c r="C42" s="63">
        <v>24</v>
      </c>
      <c r="D42" s="63">
        <v>160</v>
      </c>
      <c r="E42" s="63">
        <v>62</v>
      </c>
      <c r="F42" s="36">
        <v>62</v>
      </c>
      <c r="G42" s="36">
        <v>62</v>
      </c>
      <c r="H42" s="36">
        <v>62</v>
      </c>
      <c r="I42" s="36">
        <v>61.9</v>
      </c>
      <c r="J42" s="36">
        <v>62</v>
      </c>
      <c r="K42" s="36">
        <v>60.5</v>
      </c>
      <c r="L42" s="36">
        <v>61</v>
      </c>
      <c r="M42" s="36">
        <v>61</v>
      </c>
      <c r="N42" s="36">
        <v>61</v>
      </c>
      <c r="O42" s="36">
        <v>61</v>
      </c>
      <c r="P42" s="36">
        <v>60.8</v>
      </c>
      <c r="Q42" s="36">
        <v>60.8</v>
      </c>
      <c r="R42" s="36"/>
      <c r="S42" s="36">
        <v>61.6</v>
      </c>
      <c r="T42" s="36">
        <v>60.5</v>
      </c>
      <c r="U42" s="36">
        <v>60.8</v>
      </c>
      <c r="V42" s="36">
        <v>60.8</v>
      </c>
      <c r="W42" s="36">
        <v>60.7</v>
      </c>
      <c r="X42" s="36">
        <v>60.7</v>
      </c>
      <c r="Y42" s="36">
        <v>60.7</v>
      </c>
      <c r="Z42" s="36">
        <v>60.7</v>
      </c>
      <c r="AA42" s="36">
        <v>62</v>
      </c>
      <c r="AB42" s="36">
        <v>62</v>
      </c>
      <c r="AC42" s="36">
        <v>62.1</v>
      </c>
      <c r="AD42" s="36">
        <v>62</v>
      </c>
      <c r="AE42" s="36">
        <v>61.6</v>
      </c>
      <c r="AF42" s="36">
        <v>60.9</v>
      </c>
      <c r="AG42" s="36">
        <v>60.9</v>
      </c>
      <c r="AH42" s="36">
        <v>60.2</v>
      </c>
      <c r="AI42" s="36"/>
      <c r="AJ42" s="36">
        <v>59.7</v>
      </c>
      <c r="AK42" s="36">
        <v>59.5</v>
      </c>
      <c r="AL42" s="36"/>
      <c r="AM42" s="36"/>
      <c r="AN42" s="36"/>
      <c r="AO42" s="63">
        <v>59.5</v>
      </c>
      <c r="AP42" s="63">
        <v>59.5</v>
      </c>
      <c r="AQ42" s="63">
        <v>59.5</v>
      </c>
      <c r="AR42" s="63">
        <v>54</v>
      </c>
      <c r="AS42" s="80">
        <f t="shared" si="8"/>
        <v>8</v>
      </c>
      <c r="AT42" s="62">
        <f t="shared" si="11"/>
        <v>2.5</v>
      </c>
      <c r="AU42" s="80">
        <f t="shared" si="9"/>
        <v>5.5</v>
      </c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2">
        <f t="shared" si="10"/>
        <v>0.3125</v>
      </c>
      <c r="BQ42" s="65"/>
      <c r="BR42" s="64">
        <f>AK42-AJ42</f>
        <v>-0.20000000000000284</v>
      </c>
      <c r="BS42" s="65" t="s">
        <v>94</v>
      </c>
      <c r="BT42" s="65" t="s">
        <v>95</v>
      </c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6" t="s">
        <v>96</v>
      </c>
      <c r="CG42" s="66" t="s">
        <v>97</v>
      </c>
      <c r="CH42" s="83"/>
    </row>
    <row r="43" spans="1:86" ht="12.75" hidden="1">
      <c r="A43" s="71"/>
      <c r="B43" s="67" t="s">
        <v>265</v>
      </c>
      <c r="C43" s="63">
        <v>23</v>
      </c>
      <c r="D43" s="63">
        <v>165</v>
      </c>
      <c r="E43" s="63">
        <v>60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>
        <v>60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63"/>
      <c r="AP43" s="63"/>
      <c r="AQ43" s="63"/>
      <c r="AR43" s="63">
        <v>54</v>
      </c>
      <c r="AS43" s="80">
        <f t="shared" si="8"/>
        <v>6</v>
      </c>
      <c r="AT43" s="62">
        <f t="shared" si="11"/>
        <v>60</v>
      </c>
      <c r="AU43" s="80">
        <f t="shared" si="9"/>
        <v>-54</v>
      </c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2">
        <f t="shared" si="10"/>
        <v>10</v>
      </c>
      <c r="BQ43" s="65"/>
      <c r="BR43" s="64"/>
      <c r="BS43" s="65" t="s">
        <v>266</v>
      </c>
      <c r="BT43" s="65" t="s">
        <v>266</v>
      </c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6" t="s">
        <v>267</v>
      </c>
      <c r="CG43" s="66"/>
      <c r="CH43" s="83">
        <v>40357</v>
      </c>
    </row>
    <row r="44" spans="1:86" ht="12.75" hidden="1">
      <c r="A44" s="71">
        <v>16</v>
      </c>
      <c r="B44" s="67" t="s">
        <v>74</v>
      </c>
      <c r="C44" s="63">
        <v>22</v>
      </c>
      <c r="D44" s="63">
        <v>164</v>
      </c>
      <c r="E44" s="63">
        <v>62</v>
      </c>
      <c r="F44" s="36">
        <v>62</v>
      </c>
      <c r="G44" s="36">
        <v>62</v>
      </c>
      <c r="H44" s="36">
        <v>62</v>
      </c>
      <c r="I44" s="36">
        <v>62</v>
      </c>
      <c r="J44" s="36">
        <v>62</v>
      </c>
      <c r="K44" s="36">
        <v>62</v>
      </c>
      <c r="L44" s="36">
        <v>61</v>
      </c>
      <c r="M44" s="36">
        <v>60</v>
      </c>
      <c r="N44" s="36">
        <v>60</v>
      </c>
      <c r="O44" s="36">
        <v>59</v>
      </c>
      <c r="P44" s="36">
        <v>59</v>
      </c>
      <c r="Q44" s="36">
        <v>59</v>
      </c>
      <c r="R44" s="36">
        <v>58</v>
      </c>
      <c r="S44" s="36">
        <v>57.5</v>
      </c>
      <c r="T44" s="36">
        <v>57.5</v>
      </c>
      <c r="U44" s="36">
        <v>57</v>
      </c>
      <c r="V44" s="36">
        <v>57</v>
      </c>
      <c r="W44" s="36">
        <v>57</v>
      </c>
      <c r="X44" s="36">
        <v>57</v>
      </c>
      <c r="Y44" s="36">
        <v>57</v>
      </c>
      <c r="Z44" s="36">
        <v>57</v>
      </c>
      <c r="AA44" s="36">
        <v>57</v>
      </c>
      <c r="AB44" s="36">
        <v>57</v>
      </c>
      <c r="AC44" s="36">
        <v>57</v>
      </c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63"/>
      <c r="AP44" s="63"/>
      <c r="AQ44" s="63"/>
      <c r="AR44" s="63">
        <v>52</v>
      </c>
      <c r="AS44" s="80">
        <f t="shared" si="8"/>
        <v>10</v>
      </c>
      <c r="AT44" s="62">
        <f t="shared" si="11"/>
        <v>62</v>
      </c>
      <c r="AU44" s="80">
        <f t="shared" si="9"/>
        <v>-52</v>
      </c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2">
        <f t="shared" si="10"/>
        <v>6.2</v>
      </c>
      <c r="BQ44" s="65"/>
      <c r="BR44" s="64"/>
      <c r="BS44" s="65" t="s">
        <v>296</v>
      </c>
      <c r="BT44" s="65" t="s">
        <v>296</v>
      </c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6" t="s">
        <v>75</v>
      </c>
      <c r="CG44" s="66" t="s">
        <v>76</v>
      </c>
      <c r="CH44" s="83">
        <v>40302</v>
      </c>
    </row>
    <row r="45" spans="1:86" ht="12.75" hidden="1">
      <c r="A45" s="71"/>
      <c r="B45" s="67" t="s">
        <v>186</v>
      </c>
      <c r="C45" s="63"/>
      <c r="D45" s="63">
        <v>175</v>
      </c>
      <c r="E45" s="63">
        <v>62</v>
      </c>
      <c r="F45" s="36">
        <v>62</v>
      </c>
      <c r="G45" s="36">
        <v>63</v>
      </c>
      <c r="H45" s="36">
        <v>62.7</v>
      </c>
      <c r="I45" s="36">
        <v>62</v>
      </c>
      <c r="J45" s="36">
        <v>61.9</v>
      </c>
      <c r="K45" s="36">
        <v>61.9</v>
      </c>
      <c r="L45" s="36">
        <v>61.9</v>
      </c>
      <c r="M45" s="36">
        <v>61.9</v>
      </c>
      <c r="N45" s="36">
        <v>61.9</v>
      </c>
      <c r="O45" s="36">
        <v>61.9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63"/>
      <c r="AP45" s="63"/>
      <c r="AQ45" s="63"/>
      <c r="AR45" s="63">
        <v>56</v>
      </c>
      <c r="AS45" s="80">
        <f t="shared" si="8"/>
        <v>6</v>
      </c>
      <c r="AT45" s="62">
        <f t="shared" si="11"/>
        <v>62</v>
      </c>
      <c r="AU45" s="80">
        <f t="shared" si="9"/>
        <v>-56</v>
      </c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2">
        <f t="shared" si="10"/>
        <v>10.333333333333334</v>
      </c>
      <c r="BQ45" s="65">
        <f>E45</f>
        <v>62</v>
      </c>
      <c r="BR45" s="64"/>
      <c r="BS45" s="65" t="s">
        <v>187</v>
      </c>
      <c r="BT45" s="65" t="s">
        <v>188</v>
      </c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 t="s">
        <v>189</v>
      </c>
      <c r="CF45" s="66"/>
      <c r="CG45" s="66"/>
      <c r="CH45" s="83" t="s">
        <v>53</v>
      </c>
    </row>
    <row r="46" spans="1:86" ht="12.75" hidden="1">
      <c r="A46" s="71"/>
      <c r="B46" s="67" t="s">
        <v>199</v>
      </c>
      <c r="C46" s="63">
        <v>25</v>
      </c>
      <c r="D46" s="63">
        <v>170</v>
      </c>
      <c r="E46" s="63">
        <v>70</v>
      </c>
      <c r="F46" s="36">
        <v>68</v>
      </c>
      <c r="G46" s="36">
        <v>68</v>
      </c>
      <c r="H46" s="36">
        <v>68</v>
      </c>
      <c r="I46" s="36">
        <v>68</v>
      </c>
      <c r="J46" s="36">
        <v>68</v>
      </c>
      <c r="K46" s="36">
        <v>68</v>
      </c>
      <c r="L46" s="36">
        <v>68</v>
      </c>
      <c r="M46" s="36">
        <v>68</v>
      </c>
      <c r="N46" s="36">
        <v>68</v>
      </c>
      <c r="O46" s="36">
        <v>70</v>
      </c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63"/>
      <c r="AP46" s="63"/>
      <c r="AQ46" s="63"/>
      <c r="AR46" s="63">
        <v>65</v>
      </c>
      <c r="AS46" s="80">
        <f t="shared" si="8"/>
        <v>5</v>
      </c>
      <c r="AT46" s="62">
        <f t="shared" si="11"/>
        <v>70</v>
      </c>
      <c r="AU46" s="80">
        <f t="shared" si="9"/>
        <v>-65</v>
      </c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2">
        <f t="shared" si="10"/>
        <v>14</v>
      </c>
      <c r="BQ46" s="65">
        <f>E46</f>
        <v>70</v>
      </c>
      <c r="BR46" s="64"/>
      <c r="BS46" s="65" t="s">
        <v>200</v>
      </c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6" t="s">
        <v>201</v>
      </c>
      <c r="CG46" s="66" t="s">
        <v>202</v>
      </c>
      <c r="CH46" s="83" t="s">
        <v>53</v>
      </c>
    </row>
    <row r="47" spans="1:86" ht="12.75">
      <c r="A47" s="71">
        <v>20</v>
      </c>
      <c r="B47" s="67" t="s">
        <v>330</v>
      </c>
      <c r="C47" s="63">
        <v>25</v>
      </c>
      <c r="D47" s="63">
        <v>178</v>
      </c>
      <c r="E47" s="63">
        <v>74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>
        <v>74</v>
      </c>
      <c r="AG47" s="36">
        <v>71</v>
      </c>
      <c r="AH47" s="36">
        <v>72</v>
      </c>
      <c r="AI47" s="36"/>
      <c r="AJ47" s="36">
        <v>70</v>
      </c>
      <c r="AK47" s="36"/>
      <c r="AL47" s="36">
        <v>69.5</v>
      </c>
      <c r="AM47" s="36">
        <v>70</v>
      </c>
      <c r="AN47" s="36">
        <v>68</v>
      </c>
      <c r="AO47" s="63">
        <v>70</v>
      </c>
      <c r="AP47" s="63">
        <v>69</v>
      </c>
      <c r="AQ47" s="63">
        <v>67</v>
      </c>
      <c r="AR47" s="63">
        <v>60</v>
      </c>
      <c r="AS47" s="80">
        <f>E47-AR47</f>
        <v>14</v>
      </c>
      <c r="AT47" s="62">
        <f>E47-AQ47</f>
        <v>7</v>
      </c>
      <c r="AU47" s="80">
        <f>AS47-AT47</f>
        <v>7</v>
      </c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2">
        <f>AT47/AS47</f>
        <v>0.5</v>
      </c>
      <c r="BQ47" s="65"/>
      <c r="BR47" s="64"/>
      <c r="BS47" s="65" t="s">
        <v>334</v>
      </c>
      <c r="BT47" s="65" t="s">
        <v>334</v>
      </c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6" t="s">
        <v>331</v>
      </c>
      <c r="CG47" s="66" t="s">
        <v>332</v>
      </c>
      <c r="CH47" s="83" t="s">
        <v>333</v>
      </c>
    </row>
    <row r="48" spans="1:86" ht="12.75">
      <c r="A48" s="71">
        <v>21</v>
      </c>
      <c r="B48" s="67" t="s">
        <v>376</v>
      </c>
      <c r="C48" s="63">
        <v>25</v>
      </c>
      <c r="D48" s="63">
        <v>169</v>
      </c>
      <c r="E48" s="63">
        <v>59.5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>
        <v>59.5</v>
      </c>
      <c r="AN48" s="36"/>
      <c r="AO48" s="63">
        <v>60</v>
      </c>
      <c r="AP48" s="63">
        <v>60</v>
      </c>
      <c r="AQ48" s="63">
        <v>60</v>
      </c>
      <c r="AR48" s="63">
        <v>54</v>
      </c>
      <c r="AS48" s="80">
        <f>E48-AR48</f>
        <v>5.5</v>
      </c>
      <c r="AT48" s="62">
        <f>E48-AQ48</f>
        <v>-0.5</v>
      </c>
      <c r="AU48" s="80">
        <f>AS48-AT48</f>
        <v>6</v>
      </c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2">
        <f>AT48/AS48</f>
        <v>-0.09090909090909091</v>
      </c>
      <c r="BQ48" s="65"/>
      <c r="BR48" s="64"/>
      <c r="BS48" s="65"/>
      <c r="BT48" s="65" t="s">
        <v>387</v>
      </c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 t="s">
        <v>378</v>
      </c>
      <c r="CF48" s="66" t="s">
        <v>358</v>
      </c>
      <c r="CG48" s="66" t="s">
        <v>377</v>
      </c>
      <c r="CH48" s="83"/>
    </row>
    <row r="49" spans="1:86" ht="17.25">
      <c r="A49" s="56" t="s">
        <v>397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8"/>
    </row>
    <row r="50" spans="1:86" ht="12.75" hidden="1">
      <c r="A50" s="9">
        <v>33</v>
      </c>
      <c r="B50" s="10" t="s">
        <v>194</v>
      </c>
      <c r="C50" s="14">
        <v>24</v>
      </c>
      <c r="D50" s="14">
        <v>160</v>
      </c>
      <c r="E50" s="14">
        <v>61.5</v>
      </c>
      <c r="F50" s="14"/>
      <c r="G50" s="14"/>
      <c r="H50" s="14"/>
      <c r="I50" s="14"/>
      <c r="J50" s="14"/>
      <c r="K50" s="14"/>
      <c r="L50" s="14"/>
      <c r="M50" s="23">
        <v>61.5</v>
      </c>
      <c r="N50" s="14">
        <v>61.5</v>
      </c>
      <c r="O50" s="14">
        <v>61.5</v>
      </c>
      <c r="P50" s="23">
        <v>59.6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>
        <v>55</v>
      </c>
      <c r="AS50" s="15">
        <f>E50-AR50</f>
        <v>6.5</v>
      </c>
      <c r="AT50" s="24">
        <f>O50-P50</f>
        <v>1.8999999999999986</v>
      </c>
      <c r="AU50" s="15">
        <f aca="true" t="shared" si="12" ref="AU50:AU57">AS50-AT50</f>
        <v>4.600000000000001</v>
      </c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16">
        <f aca="true" t="shared" si="13" ref="BP50:BP57">AT50/AS50</f>
        <v>0.2923076923076921</v>
      </c>
      <c r="BQ50" s="1"/>
      <c r="BR50" s="15"/>
      <c r="BS50" s="5" t="s">
        <v>195</v>
      </c>
      <c r="BT50" s="5" t="s">
        <v>195</v>
      </c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20" t="s">
        <v>196</v>
      </c>
      <c r="CF50" s="9" t="s">
        <v>197</v>
      </c>
      <c r="CG50" s="9" t="s">
        <v>198</v>
      </c>
      <c r="CH50" s="22">
        <v>40316</v>
      </c>
    </row>
    <row r="51" ht="12.75" hidden="1"/>
    <row r="52" spans="1:86" ht="12.75">
      <c r="A52" s="71">
        <v>22</v>
      </c>
      <c r="B52" s="67" t="s">
        <v>260</v>
      </c>
      <c r="C52" s="63">
        <v>23</v>
      </c>
      <c r="D52" s="63">
        <v>165</v>
      </c>
      <c r="E52" s="63">
        <v>60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>
        <v>60</v>
      </c>
      <c r="S52" s="36">
        <v>59</v>
      </c>
      <c r="T52" s="36">
        <v>58</v>
      </c>
      <c r="U52" s="36">
        <v>56</v>
      </c>
      <c r="V52" s="36">
        <v>56</v>
      </c>
      <c r="W52" s="36">
        <v>56</v>
      </c>
      <c r="X52" s="36">
        <v>56</v>
      </c>
      <c r="Y52" s="36">
        <v>56</v>
      </c>
      <c r="Z52" s="36">
        <v>55.7</v>
      </c>
      <c r="AA52" s="36">
        <v>55.5</v>
      </c>
      <c r="AB52" s="36">
        <v>55.5</v>
      </c>
      <c r="AC52" s="36">
        <v>56.5</v>
      </c>
      <c r="AD52" s="36">
        <f>AC52+1</f>
        <v>57.5</v>
      </c>
      <c r="AE52" s="36">
        <f>AD52+1</f>
        <v>58.5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63">
        <v>58.5</v>
      </c>
      <c r="AP52" s="63">
        <v>58.5</v>
      </c>
      <c r="AQ52" s="63">
        <v>58.5</v>
      </c>
      <c r="AR52" s="63">
        <v>54</v>
      </c>
      <c r="AS52" s="80">
        <f>E52-AR52</f>
        <v>6</v>
      </c>
      <c r="AT52" s="62">
        <f>E52-AQ52</f>
        <v>1.5</v>
      </c>
      <c r="AU52" s="80">
        <f>AS52-AT52</f>
        <v>4.5</v>
      </c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2">
        <f>AT52/AS52</f>
        <v>0.25</v>
      </c>
      <c r="BQ52" s="65"/>
      <c r="BR52" s="64"/>
      <c r="BS52" s="65" t="s">
        <v>264</v>
      </c>
      <c r="BT52" s="65" t="s">
        <v>308</v>
      </c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6"/>
      <c r="CG52" s="66" t="s">
        <v>261</v>
      </c>
      <c r="CH52" s="83">
        <v>40352</v>
      </c>
    </row>
    <row r="53" spans="1:86" ht="12.75">
      <c r="A53" s="71">
        <v>23</v>
      </c>
      <c r="B53" s="67" t="s">
        <v>145</v>
      </c>
      <c r="C53" s="63">
        <v>25</v>
      </c>
      <c r="D53" s="63">
        <v>165</v>
      </c>
      <c r="E53" s="63">
        <v>57.5</v>
      </c>
      <c r="F53" s="36">
        <v>57</v>
      </c>
      <c r="G53" s="36">
        <v>56.8</v>
      </c>
      <c r="H53" s="36">
        <v>56.8</v>
      </c>
      <c r="I53" s="36">
        <v>56.3</v>
      </c>
      <c r="J53" s="36">
        <v>55.9</v>
      </c>
      <c r="K53" s="36">
        <v>55.7</v>
      </c>
      <c r="L53" s="36">
        <v>55.9</v>
      </c>
      <c r="M53" s="36">
        <v>55.1</v>
      </c>
      <c r="N53" s="36">
        <v>54.6</v>
      </c>
      <c r="O53" s="36">
        <v>54.9</v>
      </c>
      <c r="P53" s="36"/>
      <c r="Q53" s="36"/>
      <c r="R53" s="36"/>
      <c r="S53" s="36">
        <v>55.2</v>
      </c>
      <c r="T53" s="36">
        <v>55.7</v>
      </c>
      <c r="U53" s="36">
        <v>53.9</v>
      </c>
      <c r="V53" s="36">
        <v>54.2</v>
      </c>
      <c r="W53" s="36">
        <v>54.2</v>
      </c>
      <c r="X53" s="36">
        <v>55.3</v>
      </c>
      <c r="Y53" s="36">
        <v>54.2</v>
      </c>
      <c r="Z53" s="36">
        <v>54.2</v>
      </c>
      <c r="AA53" s="36">
        <v>54.1</v>
      </c>
      <c r="AB53" s="36">
        <v>54.1</v>
      </c>
      <c r="AC53" s="36">
        <v>55.1</v>
      </c>
      <c r="AD53" s="36">
        <v>55.6</v>
      </c>
      <c r="AE53" s="36">
        <f>AD53+1</f>
        <v>56.6</v>
      </c>
      <c r="AF53" s="36">
        <v>56.6</v>
      </c>
      <c r="AG53" s="36">
        <f>56.2</f>
        <v>56.2</v>
      </c>
      <c r="AH53" s="36">
        <v>56.3</v>
      </c>
      <c r="AI53" s="36"/>
      <c r="AJ53" s="36"/>
      <c r="AK53" s="36"/>
      <c r="AL53" s="36"/>
      <c r="AM53" s="36"/>
      <c r="AN53" s="36"/>
      <c r="AO53" s="63">
        <v>56.3</v>
      </c>
      <c r="AP53" s="63">
        <v>56.3</v>
      </c>
      <c r="AQ53" s="63">
        <v>56.3</v>
      </c>
      <c r="AR53" s="63">
        <v>53</v>
      </c>
      <c r="AS53" s="80">
        <f>E53-AR53</f>
        <v>4.5</v>
      </c>
      <c r="AT53" s="62">
        <f>E53-AQ53</f>
        <v>1.2000000000000028</v>
      </c>
      <c r="AU53" s="80">
        <f>AS53-AT53</f>
        <v>3.299999999999997</v>
      </c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2">
        <f>AT53/AS53</f>
        <v>0.2666666666666673</v>
      </c>
      <c r="BQ53" s="65">
        <f>E53</f>
        <v>57.5</v>
      </c>
      <c r="BR53" s="64"/>
      <c r="BS53" s="65" t="s">
        <v>304</v>
      </c>
      <c r="BT53" s="65" t="s">
        <v>350</v>
      </c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6" t="s">
        <v>146</v>
      </c>
      <c r="CG53" s="66" t="s">
        <v>147</v>
      </c>
      <c r="CH53" s="83" t="s">
        <v>53</v>
      </c>
    </row>
    <row r="54" spans="1:86" ht="12.75" hidden="1">
      <c r="A54" s="9">
        <v>26.5</v>
      </c>
      <c r="B54" s="10" t="s">
        <v>205</v>
      </c>
      <c r="C54" s="14">
        <v>24</v>
      </c>
      <c r="D54" s="14">
        <v>166</v>
      </c>
      <c r="E54" s="14">
        <v>57</v>
      </c>
      <c r="F54" s="14">
        <v>57</v>
      </c>
      <c r="G54" s="14">
        <v>57</v>
      </c>
      <c r="H54" s="14">
        <v>57</v>
      </c>
      <c r="I54" s="14">
        <v>57</v>
      </c>
      <c r="J54" s="14">
        <v>57</v>
      </c>
      <c r="K54" s="14">
        <v>57</v>
      </c>
      <c r="L54" s="14">
        <v>57</v>
      </c>
      <c r="M54" s="14">
        <v>57</v>
      </c>
      <c r="N54" s="14">
        <v>57</v>
      </c>
      <c r="O54" s="14">
        <v>57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14">
        <v>53</v>
      </c>
      <c r="AS54" s="15">
        <f>E54-AR54</f>
        <v>4</v>
      </c>
      <c r="AT54" s="24">
        <f>E54-AE54</f>
        <v>57</v>
      </c>
      <c r="AU54" s="15">
        <f t="shared" si="12"/>
        <v>-53</v>
      </c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16">
        <f t="shared" si="13"/>
        <v>14.25</v>
      </c>
      <c r="BQ54" s="1"/>
      <c r="BR54" s="19"/>
      <c r="BS54" s="5" t="s">
        <v>206</v>
      </c>
      <c r="BT54" s="5" t="s">
        <v>206</v>
      </c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20"/>
      <c r="CF54" s="9" t="s">
        <v>207</v>
      </c>
      <c r="CG54" s="9" t="s">
        <v>208</v>
      </c>
      <c r="CH54" s="22">
        <v>40304</v>
      </c>
    </row>
    <row r="55" spans="1:86" ht="12.75" hidden="1">
      <c r="A55" s="9">
        <v>27</v>
      </c>
      <c r="B55" s="10" t="s">
        <v>176</v>
      </c>
      <c r="C55" s="14">
        <v>26</v>
      </c>
      <c r="D55" s="14">
        <v>172</v>
      </c>
      <c r="E55" s="14">
        <v>65</v>
      </c>
      <c r="F55" s="14">
        <v>65</v>
      </c>
      <c r="G55" s="14">
        <v>65</v>
      </c>
      <c r="H55" s="14">
        <v>65</v>
      </c>
      <c r="I55" s="14">
        <v>65</v>
      </c>
      <c r="J55" s="14">
        <v>65</v>
      </c>
      <c r="K55" s="23">
        <v>64</v>
      </c>
      <c r="L55" s="23">
        <v>63.2</v>
      </c>
      <c r="M55" s="32">
        <v>63.9</v>
      </c>
      <c r="N55" s="14">
        <v>63.9</v>
      </c>
      <c r="O55" s="14">
        <v>63.9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14">
        <v>60</v>
      </c>
      <c r="AS55" s="15">
        <f>E55-AR55</f>
        <v>5</v>
      </c>
      <c r="AT55" s="24">
        <f>E55-AE55</f>
        <v>65</v>
      </c>
      <c r="AU55" s="15">
        <f t="shared" si="12"/>
        <v>-60</v>
      </c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16">
        <f t="shared" si="13"/>
        <v>13</v>
      </c>
      <c r="BQ55" s="1"/>
      <c r="BR55" s="19"/>
      <c r="BS55" s="5" t="s">
        <v>177</v>
      </c>
      <c r="BT55" s="5" t="s">
        <v>160</v>
      </c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20"/>
      <c r="CF55" s="9" t="s">
        <v>72</v>
      </c>
      <c r="CG55" s="9" t="s">
        <v>178</v>
      </c>
      <c r="CH55" s="22">
        <v>40297</v>
      </c>
    </row>
    <row r="56" spans="1:86" ht="12.75" hidden="1">
      <c r="A56" s="9">
        <v>27.5</v>
      </c>
      <c r="B56" s="10" t="s">
        <v>148</v>
      </c>
      <c r="C56" s="14">
        <v>32</v>
      </c>
      <c r="D56" s="14">
        <v>175</v>
      </c>
      <c r="E56" s="14">
        <v>64.5</v>
      </c>
      <c r="F56" s="14">
        <v>64.5</v>
      </c>
      <c r="G56" s="14">
        <v>64.5</v>
      </c>
      <c r="H56" s="14">
        <v>64.5</v>
      </c>
      <c r="I56" s="14">
        <v>64.5</v>
      </c>
      <c r="J56" s="14">
        <v>64.5</v>
      </c>
      <c r="K56" s="14">
        <v>64.5</v>
      </c>
      <c r="L56" s="14">
        <v>64.5</v>
      </c>
      <c r="M56" s="14">
        <v>64.5</v>
      </c>
      <c r="N56" s="23">
        <v>62</v>
      </c>
      <c r="O56" s="14">
        <v>62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14">
        <v>59</v>
      </c>
      <c r="AS56" s="15">
        <f>E56-AR56</f>
        <v>5.5</v>
      </c>
      <c r="AT56" s="24">
        <f>E56-AE56</f>
        <v>64.5</v>
      </c>
      <c r="AU56" s="15">
        <f t="shared" si="12"/>
        <v>-59</v>
      </c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16">
        <f t="shared" si="13"/>
        <v>11.727272727272727</v>
      </c>
      <c r="BQ56" s="1"/>
      <c r="BR56" s="19"/>
      <c r="BS56" s="5" t="s">
        <v>149</v>
      </c>
      <c r="BT56" s="5" t="s">
        <v>149</v>
      </c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20" t="s">
        <v>150</v>
      </c>
      <c r="CF56" s="9" t="s">
        <v>151</v>
      </c>
      <c r="CG56" s="9" t="s">
        <v>152</v>
      </c>
      <c r="CH56" s="22">
        <v>40301</v>
      </c>
    </row>
    <row r="57" spans="1:86" ht="12.75" hidden="1">
      <c r="A57" s="37">
        <v>28</v>
      </c>
      <c r="B57" s="38" t="s">
        <v>167</v>
      </c>
      <c r="C57" s="39">
        <v>27</v>
      </c>
      <c r="D57" s="39">
        <v>165</v>
      </c>
      <c r="E57" s="39">
        <v>57.3</v>
      </c>
      <c r="F57" s="39">
        <v>56</v>
      </c>
      <c r="G57" s="39">
        <v>56</v>
      </c>
      <c r="H57" s="39">
        <v>56</v>
      </c>
      <c r="I57" s="39">
        <v>56</v>
      </c>
      <c r="J57" s="39">
        <v>56</v>
      </c>
      <c r="K57" s="39">
        <v>56</v>
      </c>
      <c r="L57" s="39">
        <v>56</v>
      </c>
      <c r="M57" s="39">
        <v>56</v>
      </c>
      <c r="N57" s="39">
        <v>56</v>
      </c>
      <c r="O57" s="39">
        <v>56</v>
      </c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39">
        <v>53</v>
      </c>
      <c r="AS57" s="41">
        <f>E57-AR57</f>
        <v>4.299999999999997</v>
      </c>
      <c r="AT57" s="24">
        <f>E57-AE57</f>
        <v>57.3</v>
      </c>
      <c r="AU57" s="15">
        <f t="shared" si="12"/>
        <v>-53</v>
      </c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16">
        <f t="shared" si="13"/>
        <v>13.325581395348845</v>
      </c>
      <c r="BQ57" s="43">
        <f>E57</f>
        <v>57.3</v>
      </c>
      <c r="BR57" s="44"/>
      <c r="BS57" s="42" t="s">
        <v>168</v>
      </c>
      <c r="BT57" s="42" t="s">
        <v>169</v>
      </c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6"/>
      <c r="CF57" s="37" t="s">
        <v>170</v>
      </c>
      <c r="CG57" s="47" t="s">
        <v>171</v>
      </c>
      <c r="CH57" s="48" t="s">
        <v>53</v>
      </c>
    </row>
    <row r="58" spans="1:86" ht="12.75">
      <c r="A58" s="71">
        <v>24</v>
      </c>
      <c r="B58" s="67" t="s">
        <v>399</v>
      </c>
      <c r="C58" s="63"/>
      <c r="D58" s="63">
        <v>166</v>
      </c>
      <c r="E58" s="63">
        <v>77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>
        <v>77</v>
      </c>
      <c r="AH58" s="36"/>
      <c r="AI58" s="36"/>
      <c r="AJ58" s="36"/>
      <c r="AK58" s="36"/>
      <c r="AL58" s="36">
        <v>73</v>
      </c>
      <c r="AM58" s="36">
        <v>72.5</v>
      </c>
      <c r="AN58" s="36">
        <v>72.5</v>
      </c>
      <c r="AO58" s="63">
        <v>72.5</v>
      </c>
      <c r="AP58" s="63">
        <v>72</v>
      </c>
      <c r="AQ58" s="63">
        <v>72</v>
      </c>
      <c r="AR58" s="63">
        <v>67</v>
      </c>
      <c r="AS58" s="80">
        <f>E58-AR58</f>
        <v>10</v>
      </c>
      <c r="AT58" s="62">
        <f>E58-AQ58</f>
        <v>5</v>
      </c>
      <c r="AU58" s="80">
        <f>AS58-AT58</f>
        <v>5</v>
      </c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2">
        <f>AT58/AS58</f>
        <v>0.5</v>
      </c>
      <c r="BQ58" s="65"/>
      <c r="BR58" s="64"/>
      <c r="BS58" s="65" t="s">
        <v>375</v>
      </c>
      <c r="BT58" s="65" t="s">
        <v>364</v>
      </c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6" t="s">
        <v>360</v>
      </c>
      <c r="CG58" s="66" t="s">
        <v>365</v>
      </c>
      <c r="CH58" s="83" t="s">
        <v>359</v>
      </c>
    </row>
    <row r="59" spans="1:86" ht="12.75">
      <c r="A59" s="71">
        <v>25</v>
      </c>
      <c r="B59" s="67" t="s">
        <v>379</v>
      </c>
      <c r="C59" s="63">
        <v>20</v>
      </c>
      <c r="D59" s="63">
        <v>164</v>
      </c>
      <c r="E59" s="63">
        <v>58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>
        <v>58</v>
      </c>
      <c r="AO59" s="63">
        <v>58</v>
      </c>
      <c r="AP59" s="63">
        <v>56.8</v>
      </c>
      <c r="AQ59" s="63">
        <v>56.8</v>
      </c>
      <c r="AR59" s="63">
        <v>52</v>
      </c>
      <c r="AS59" s="80">
        <f>E59-AR59</f>
        <v>6</v>
      </c>
      <c r="AT59" s="62">
        <f>E59-AQ59</f>
        <v>1.2000000000000028</v>
      </c>
      <c r="AU59" s="80">
        <f>AS59-AT59</f>
        <v>4.799999999999997</v>
      </c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2">
        <f>AT59/AS59</f>
        <v>0.20000000000000048</v>
      </c>
      <c r="BQ59" s="65"/>
      <c r="BR59" s="64"/>
      <c r="BS59" s="65" t="s">
        <v>380</v>
      </c>
      <c r="BT59" s="65" t="s">
        <v>390</v>
      </c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6" t="s">
        <v>381</v>
      </c>
      <c r="CG59" s="66" t="s">
        <v>383</v>
      </c>
      <c r="CH59" s="83" t="s">
        <v>382</v>
      </c>
    </row>
    <row r="60" spans="1:86" ht="12.75" customHeight="1">
      <c r="A60" s="59" t="s">
        <v>398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1"/>
    </row>
    <row r="61" spans="1:86" ht="12.75" hidden="1">
      <c r="A61" s="9">
        <v>44</v>
      </c>
      <c r="B61" s="10" t="s">
        <v>158</v>
      </c>
      <c r="C61" s="1"/>
      <c r="D61" s="1"/>
      <c r="E61" s="14">
        <v>62.8</v>
      </c>
      <c r="F61" s="14">
        <v>62.8</v>
      </c>
      <c r="G61" s="23">
        <v>60.8</v>
      </c>
      <c r="H61" s="14">
        <v>60.8</v>
      </c>
      <c r="I61" s="14">
        <v>60.8</v>
      </c>
      <c r="J61" s="14">
        <v>60.8</v>
      </c>
      <c r="K61" s="14">
        <v>60.8</v>
      </c>
      <c r="L61" s="14">
        <v>60.8</v>
      </c>
      <c r="M61" s="14">
        <v>60.8</v>
      </c>
      <c r="N61" s="14">
        <v>60.8</v>
      </c>
      <c r="O61" s="14">
        <v>60.8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>
        <v>58</v>
      </c>
      <c r="AS61" s="15">
        <f>E61-AR61</f>
        <v>4.799999999999997</v>
      </c>
      <c r="AT61" s="24">
        <f>E61-O61</f>
        <v>2</v>
      </c>
      <c r="AU61" s="15">
        <f>AS61-AT61</f>
        <v>2.799999999999997</v>
      </c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16">
        <f>AT61/AS61</f>
        <v>0.4166666666666669</v>
      </c>
      <c r="BQ61" s="1"/>
      <c r="BR61" s="15"/>
      <c r="BS61" s="5" t="s">
        <v>159</v>
      </c>
      <c r="BT61" s="5" t="s">
        <v>160</v>
      </c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20"/>
      <c r="CF61" s="9"/>
      <c r="CG61" s="17" t="s">
        <v>161</v>
      </c>
      <c r="CH61" s="31" t="s">
        <v>53</v>
      </c>
    </row>
    <row r="62" spans="1:86" ht="12.75" hidden="1">
      <c r="A62" s="9">
        <v>45</v>
      </c>
      <c r="B62" s="10" t="s">
        <v>153</v>
      </c>
      <c r="C62" s="14">
        <v>22</v>
      </c>
      <c r="D62" s="14">
        <v>170</v>
      </c>
      <c r="E62" s="14">
        <v>56</v>
      </c>
      <c r="F62" s="14">
        <v>55.7</v>
      </c>
      <c r="G62" s="23">
        <v>53.5</v>
      </c>
      <c r="H62" s="14">
        <v>53.5</v>
      </c>
      <c r="I62" s="14">
        <v>53.5</v>
      </c>
      <c r="J62" s="14">
        <v>53.5</v>
      </c>
      <c r="K62" s="14">
        <v>53.5</v>
      </c>
      <c r="L62" s="14">
        <v>53.5</v>
      </c>
      <c r="M62" s="14">
        <v>53.5</v>
      </c>
      <c r="N62" s="14">
        <v>53.5</v>
      </c>
      <c r="O62" s="14">
        <v>53.5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>
        <v>51</v>
      </c>
      <c r="AS62" s="15">
        <f>E62-AR62</f>
        <v>5</v>
      </c>
      <c r="AT62" s="24">
        <f>E62-O62</f>
        <v>2.5</v>
      </c>
      <c r="AU62" s="15">
        <f>AS62-AT62</f>
        <v>2.5</v>
      </c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16">
        <f>AT62/AS62</f>
        <v>0.5</v>
      </c>
      <c r="BQ62" s="1"/>
      <c r="BR62" s="15"/>
      <c r="BS62" s="5" t="s">
        <v>154</v>
      </c>
      <c r="BT62" s="5" t="s">
        <v>155</v>
      </c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20"/>
      <c r="CF62" s="9" t="s">
        <v>156</v>
      </c>
      <c r="CG62" s="9" t="s">
        <v>157</v>
      </c>
      <c r="CH62" s="22">
        <v>40263</v>
      </c>
    </row>
    <row r="63" spans="1:86" ht="12.75">
      <c r="A63" s="71">
        <v>26</v>
      </c>
      <c r="B63" s="67" t="s">
        <v>259</v>
      </c>
      <c r="C63" s="63">
        <v>29</v>
      </c>
      <c r="D63" s="63">
        <v>170</v>
      </c>
      <c r="E63" s="63">
        <v>58.5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>
        <v>58.5</v>
      </c>
      <c r="S63" s="36">
        <v>57.7</v>
      </c>
      <c r="T63" s="36">
        <v>58</v>
      </c>
      <c r="U63" s="36">
        <v>58</v>
      </c>
      <c r="V63" s="36">
        <v>58</v>
      </c>
      <c r="W63" s="36">
        <v>58</v>
      </c>
      <c r="X63" s="36">
        <v>57.9</v>
      </c>
      <c r="Y63" s="36">
        <v>57.9</v>
      </c>
      <c r="Z63" s="36">
        <v>58</v>
      </c>
      <c r="AA63" s="36">
        <v>60</v>
      </c>
      <c r="AB63" s="36">
        <v>60</v>
      </c>
      <c r="AC63" s="36">
        <v>58</v>
      </c>
      <c r="AD63" s="36">
        <v>57.9</v>
      </c>
      <c r="AE63" s="36">
        <v>59</v>
      </c>
      <c r="AF63" s="36">
        <v>58.4</v>
      </c>
      <c r="AG63" s="36"/>
      <c r="AH63" s="36">
        <v>57.4</v>
      </c>
      <c r="AI63" s="36"/>
      <c r="AJ63" s="36"/>
      <c r="AK63" s="36"/>
      <c r="AL63" s="36"/>
      <c r="AM63" s="36">
        <v>57.8</v>
      </c>
      <c r="AN63" s="36">
        <v>57.8</v>
      </c>
      <c r="AO63" s="63">
        <v>57.7</v>
      </c>
      <c r="AP63" s="63">
        <v>57.7</v>
      </c>
      <c r="AQ63" s="63">
        <v>57.1</v>
      </c>
      <c r="AR63" s="63">
        <v>56</v>
      </c>
      <c r="AS63" s="80">
        <f>E63-AR63</f>
        <v>2.5</v>
      </c>
      <c r="AT63" s="62">
        <f>E63-AQ63</f>
        <v>1.3999999999999986</v>
      </c>
      <c r="AU63" s="80">
        <f>AS63-AT63</f>
        <v>1.1000000000000014</v>
      </c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2">
        <f>AT63/AS63</f>
        <v>0.5599999999999994</v>
      </c>
      <c r="BQ63" s="65"/>
      <c r="BR63" s="64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6"/>
      <c r="CG63" s="66"/>
      <c r="CH63" s="83"/>
    </row>
    <row r="64" spans="1:86" ht="12.75" hidden="1">
      <c r="A64" s="71"/>
      <c r="B64" s="67" t="s">
        <v>77</v>
      </c>
      <c r="C64" s="63"/>
      <c r="D64" s="63">
        <v>162</v>
      </c>
      <c r="E64" s="63">
        <v>62</v>
      </c>
      <c r="F64" s="36">
        <v>62</v>
      </c>
      <c r="G64" s="36">
        <v>62</v>
      </c>
      <c r="H64" s="36">
        <v>62</v>
      </c>
      <c r="I64" s="36">
        <v>62</v>
      </c>
      <c r="J64" s="36">
        <v>62</v>
      </c>
      <c r="K64" s="36">
        <v>62</v>
      </c>
      <c r="L64" s="36">
        <v>62</v>
      </c>
      <c r="M64" s="36">
        <v>62</v>
      </c>
      <c r="N64" s="36">
        <v>60</v>
      </c>
      <c r="O64" s="36">
        <v>57.5</v>
      </c>
      <c r="P64" s="36"/>
      <c r="Q64" s="36"/>
      <c r="R64" s="36"/>
      <c r="S64" s="36">
        <v>55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63"/>
      <c r="AP64" s="63"/>
      <c r="AQ64" s="63"/>
      <c r="AR64" s="63">
        <v>53</v>
      </c>
      <c r="AS64" s="80">
        <f>E64-AR64</f>
        <v>9</v>
      </c>
      <c r="AT64" s="62">
        <f>E64-AQ64</f>
        <v>62</v>
      </c>
      <c r="AU64" s="80">
        <f>AS64-AT64</f>
        <v>-53</v>
      </c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2">
        <f>AT64/AS64</f>
        <v>6.888888888888889</v>
      </c>
      <c r="BQ64" s="65"/>
      <c r="BR64" s="64"/>
      <c r="BS64" s="65" t="s">
        <v>78</v>
      </c>
      <c r="BT64" s="65" t="s">
        <v>268</v>
      </c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 t="s">
        <v>79</v>
      </c>
      <c r="CF64" s="66"/>
      <c r="CG64" s="66" t="s">
        <v>80</v>
      </c>
      <c r="CH64" s="83">
        <v>40273</v>
      </c>
    </row>
    <row r="65" spans="1:86" ht="12.75" hidden="1">
      <c r="A65" s="71"/>
      <c r="B65" s="67" t="s">
        <v>222</v>
      </c>
      <c r="C65" s="63"/>
      <c r="D65" s="63">
        <v>172</v>
      </c>
      <c r="E65" s="63">
        <v>62</v>
      </c>
      <c r="F65" s="36"/>
      <c r="G65" s="36"/>
      <c r="H65" s="36"/>
      <c r="I65" s="36"/>
      <c r="J65" s="36"/>
      <c r="K65" s="36"/>
      <c r="L65" s="36"/>
      <c r="M65" s="36"/>
      <c r="N65" s="36">
        <v>62</v>
      </c>
      <c r="O65" s="36">
        <v>62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63"/>
      <c r="AP65" s="63"/>
      <c r="AQ65" s="63"/>
      <c r="AR65" s="63">
        <v>60</v>
      </c>
      <c r="AS65" s="80">
        <f>E65-AR65</f>
        <v>2</v>
      </c>
      <c r="AT65" s="62">
        <f>E65-AQ65</f>
        <v>62</v>
      </c>
      <c r="AU65" s="80">
        <f>AS65-AT65</f>
        <v>-60</v>
      </c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2">
        <f>AT65/AS65</f>
        <v>31</v>
      </c>
      <c r="BQ65" s="65"/>
      <c r="BR65" s="64"/>
      <c r="BS65" s="65" t="s">
        <v>223</v>
      </c>
      <c r="BT65" s="65" t="s">
        <v>223</v>
      </c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6" t="s">
        <v>224</v>
      </c>
      <c r="CG65" s="66"/>
      <c r="CH65" s="83">
        <v>40319</v>
      </c>
    </row>
    <row r="66" spans="1:86" ht="12.75" hidden="1">
      <c r="A66" s="71"/>
      <c r="B66" s="67"/>
      <c r="C66" s="63"/>
      <c r="D66" s="63"/>
      <c r="E66" s="63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63"/>
      <c r="AP66" s="63"/>
      <c r="AQ66" s="63"/>
      <c r="AR66" s="63"/>
      <c r="AS66" s="80">
        <f>E66-AR66</f>
        <v>0</v>
      </c>
      <c r="AT66" s="62">
        <f>E66-AQ66</f>
        <v>0</v>
      </c>
      <c r="AU66" s="80">
        <f>AS66-AT66</f>
        <v>0</v>
      </c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2" t="e">
        <f>AT66/AS66</f>
        <v>#DIV/0!</v>
      </c>
      <c r="BQ66" s="65"/>
      <c r="BR66" s="64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6"/>
      <c r="CG66" s="66"/>
      <c r="CH66" s="83"/>
    </row>
    <row r="67" spans="1:86" ht="12.75">
      <c r="A67" s="71">
        <v>27</v>
      </c>
      <c r="B67" s="67" t="s">
        <v>217</v>
      </c>
      <c r="C67" s="63">
        <v>25</v>
      </c>
      <c r="D67" s="63">
        <v>163</v>
      </c>
      <c r="E67" s="63">
        <v>56</v>
      </c>
      <c r="F67" s="36"/>
      <c r="G67" s="36"/>
      <c r="H67" s="36"/>
      <c r="I67" s="36"/>
      <c r="J67" s="36"/>
      <c r="K67" s="36"/>
      <c r="L67" s="36"/>
      <c r="M67" s="36"/>
      <c r="N67" s="36">
        <v>56</v>
      </c>
      <c r="O67" s="36">
        <v>56</v>
      </c>
      <c r="P67" s="36">
        <v>56</v>
      </c>
      <c r="Q67" s="36">
        <v>56</v>
      </c>
      <c r="R67" s="36">
        <v>56</v>
      </c>
      <c r="S67" s="36">
        <v>56</v>
      </c>
      <c r="T67" s="36">
        <v>56</v>
      </c>
      <c r="U67" s="36">
        <v>56</v>
      </c>
      <c r="V67" s="36">
        <v>56</v>
      </c>
      <c r="W67" s="36">
        <v>55.7</v>
      </c>
      <c r="X67" s="36">
        <v>55.7</v>
      </c>
      <c r="Y67" s="36">
        <v>55.7</v>
      </c>
      <c r="Z67" s="36">
        <v>55.7</v>
      </c>
      <c r="AA67" s="36">
        <v>55.7</v>
      </c>
      <c r="AB67" s="36">
        <v>55.7</v>
      </c>
      <c r="AC67" s="36">
        <v>55.7</v>
      </c>
      <c r="AD67" s="36">
        <v>55.7</v>
      </c>
      <c r="AE67" s="36">
        <v>55.7</v>
      </c>
      <c r="AF67" s="36">
        <v>55.7</v>
      </c>
      <c r="AG67" s="36">
        <v>55.7</v>
      </c>
      <c r="AH67" s="36"/>
      <c r="AI67" s="36"/>
      <c r="AJ67" s="36"/>
      <c r="AK67" s="36"/>
      <c r="AL67" s="36"/>
      <c r="AM67" s="36"/>
      <c r="AN67" s="36"/>
      <c r="AO67" s="63">
        <v>55.7</v>
      </c>
      <c r="AP67" s="63">
        <v>55.7</v>
      </c>
      <c r="AQ67" s="63">
        <v>55.7</v>
      </c>
      <c r="AR67" s="63">
        <v>53</v>
      </c>
      <c r="AS67" s="80">
        <f>E67-AR67</f>
        <v>3</v>
      </c>
      <c r="AT67" s="62">
        <f>E67-AQ67</f>
        <v>0.29999999999999716</v>
      </c>
      <c r="AU67" s="80">
        <f>AS67-AT67</f>
        <v>2.700000000000003</v>
      </c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2">
        <f>AT67/AS67</f>
        <v>0.09999999999999905</v>
      </c>
      <c r="BQ67" s="65"/>
      <c r="BR67" s="64"/>
      <c r="BS67" s="65" t="s">
        <v>218</v>
      </c>
      <c r="BT67" s="65" t="s">
        <v>326</v>
      </c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 t="s">
        <v>219</v>
      </c>
      <c r="CF67" s="66" t="s">
        <v>220</v>
      </c>
      <c r="CG67" s="66" t="s">
        <v>221</v>
      </c>
      <c r="CH67" s="83">
        <v>40323</v>
      </c>
    </row>
    <row r="68" spans="1:86" ht="12.75" hidden="1">
      <c r="A68" s="71">
        <v>29</v>
      </c>
      <c r="B68" s="67" t="s">
        <v>336</v>
      </c>
      <c r="C68" s="63">
        <v>24</v>
      </c>
      <c r="D68" s="63">
        <v>153</v>
      </c>
      <c r="E68" s="63">
        <v>50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>
        <v>49.5</v>
      </c>
      <c r="AG68" s="36"/>
      <c r="AH68" s="36"/>
      <c r="AI68" s="36"/>
      <c r="AJ68" s="36"/>
      <c r="AK68" s="36"/>
      <c r="AL68" s="36"/>
      <c r="AM68" s="36"/>
      <c r="AN68" s="36"/>
      <c r="AO68" s="63"/>
      <c r="AP68" s="63"/>
      <c r="AQ68" s="63"/>
      <c r="AR68" s="63">
        <v>47</v>
      </c>
      <c r="AS68" s="80">
        <f>E68-AR68</f>
        <v>3</v>
      </c>
      <c r="AT68" s="62">
        <f>E68-AQ68</f>
        <v>50</v>
      </c>
      <c r="AU68" s="80">
        <f>AS68-AT68</f>
        <v>-47</v>
      </c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2">
        <f>AT68/AS68</f>
        <v>16.666666666666668</v>
      </c>
      <c r="BQ68" s="65"/>
      <c r="BR68" s="64"/>
      <c r="BS68" s="65" t="s">
        <v>337</v>
      </c>
      <c r="BT68" s="65" t="s">
        <v>337</v>
      </c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6" t="s">
        <v>340</v>
      </c>
      <c r="CG68" s="66" t="s">
        <v>338</v>
      </c>
      <c r="CH68" s="83" t="s">
        <v>339</v>
      </c>
    </row>
    <row r="69" spans="1:86" ht="12.75">
      <c r="A69" s="71">
        <v>28</v>
      </c>
      <c r="B69" s="67" t="s">
        <v>343</v>
      </c>
      <c r="C69" s="63">
        <v>23</v>
      </c>
      <c r="D69" s="63">
        <v>172</v>
      </c>
      <c r="E69" s="63">
        <v>56.7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>
        <v>56.7</v>
      </c>
      <c r="AH69" s="36">
        <v>56.2</v>
      </c>
      <c r="AI69" s="36">
        <v>55.9</v>
      </c>
      <c r="AJ69" s="36">
        <v>55</v>
      </c>
      <c r="AK69" s="36">
        <v>55.6</v>
      </c>
      <c r="AL69" s="36">
        <v>55.6</v>
      </c>
      <c r="AM69" s="36"/>
      <c r="AN69" s="36"/>
      <c r="AO69" s="63">
        <v>54.9</v>
      </c>
      <c r="AP69" s="63">
        <v>54.9</v>
      </c>
      <c r="AQ69" s="63">
        <v>54.9</v>
      </c>
      <c r="AR69" s="63">
        <v>53</v>
      </c>
      <c r="AS69" s="80">
        <f>E69-AR69</f>
        <v>3.700000000000003</v>
      </c>
      <c r="AT69" s="62">
        <f>E69-AQ69</f>
        <v>1.8000000000000043</v>
      </c>
      <c r="AU69" s="80">
        <f>AS69-AT69</f>
        <v>1.8999999999999986</v>
      </c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2">
        <f>AT69/AS69</f>
        <v>0.4864864864864873</v>
      </c>
      <c r="BQ69" s="65"/>
      <c r="BR69" s="64">
        <f>AK69-AJ69</f>
        <v>0.6000000000000014</v>
      </c>
      <c r="BS69" s="65" t="s">
        <v>342</v>
      </c>
      <c r="BT69" s="65" t="s">
        <v>386</v>
      </c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6"/>
      <c r="CG69" s="66" t="s">
        <v>366</v>
      </c>
      <c r="CH69" s="83"/>
    </row>
    <row r="70" spans="1:86" ht="12.75">
      <c r="A70" s="71">
        <v>29</v>
      </c>
      <c r="B70" s="67" t="s">
        <v>172</v>
      </c>
      <c r="C70" s="63">
        <v>23</v>
      </c>
      <c r="D70" s="63">
        <v>163</v>
      </c>
      <c r="E70" s="63">
        <v>55</v>
      </c>
      <c r="F70" s="36">
        <v>54.8</v>
      </c>
      <c r="G70" s="36">
        <v>54.5</v>
      </c>
      <c r="H70" s="36">
        <v>54.3</v>
      </c>
      <c r="I70" s="36">
        <v>54.3</v>
      </c>
      <c r="J70" s="36">
        <v>54.3</v>
      </c>
      <c r="K70" s="36">
        <v>53.5</v>
      </c>
      <c r="L70" s="36">
        <v>53.5</v>
      </c>
      <c r="M70" s="36">
        <v>53.5</v>
      </c>
      <c r="N70" s="36">
        <v>53.5</v>
      </c>
      <c r="O70" s="36">
        <v>53.7</v>
      </c>
      <c r="P70" s="36">
        <v>53.7</v>
      </c>
      <c r="Q70" s="36">
        <v>53.7</v>
      </c>
      <c r="R70" s="36">
        <v>53.5</v>
      </c>
      <c r="S70" s="36">
        <v>53.5</v>
      </c>
      <c r="T70" s="36">
        <v>52</v>
      </c>
      <c r="U70" s="36">
        <v>52</v>
      </c>
      <c r="V70" s="36">
        <v>52</v>
      </c>
      <c r="W70" s="36">
        <v>52</v>
      </c>
      <c r="X70" s="36">
        <v>53.9</v>
      </c>
      <c r="Y70" s="36">
        <v>53.9</v>
      </c>
      <c r="Z70" s="36">
        <v>53.9</v>
      </c>
      <c r="AA70" s="36">
        <f>X70+1</f>
        <v>54.9</v>
      </c>
      <c r="AB70" s="36">
        <v>54.9</v>
      </c>
      <c r="AC70" s="36">
        <v>55.9</v>
      </c>
      <c r="AD70" s="36">
        <f>AC70+1</f>
        <v>56.9</v>
      </c>
      <c r="AE70" s="36">
        <v>53.7</v>
      </c>
      <c r="AF70" s="36">
        <v>53.7</v>
      </c>
      <c r="AG70" s="36">
        <v>52.5</v>
      </c>
      <c r="AH70" s="36"/>
      <c r="AI70" s="36"/>
      <c r="AJ70" s="36"/>
      <c r="AK70" s="36"/>
      <c r="AL70" s="36"/>
      <c r="AM70" s="36"/>
      <c r="AN70" s="36"/>
      <c r="AO70" s="63">
        <v>52.5</v>
      </c>
      <c r="AP70" s="63">
        <v>52.5</v>
      </c>
      <c r="AQ70" s="63">
        <v>52.5</v>
      </c>
      <c r="AR70" s="63">
        <v>51</v>
      </c>
      <c r="AS70" s="80">
        <f>E70-AR70</f>
        <v>4</v>
      </c>
      <c r="AT70" s="62">
        <f>E70-AQ70</f>
        <v>2.5</v>
      </c>
      <c r="AU70" s="80">
        <f>AS70-AT70</f>
        <v>1.5</v>
      </c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2">
        <f>AT70/AS70</f>
        <v>0.625</v>
      </c>
      <c r="BQ70" s="65">
        <f>E70</f>
        <v>55</v>
      </c>
      <c r="BR70" s="64"/>
      <c r="BS70" s="65" t="s">
        <v>173</v>
      </c>
      <c r="BT70" s="65" t="s">
        <v>283</v>
      </c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6" t="s">
        <v>174</v>
      </c>
      <c r="CG70" s="66" t="s">
        <v>175</v>
      </c>
      <c r="CH70" s="83" t="s">
        <v>53</v>
      </c>
    </row>
    <row r="71" spans="1:86" ht="12.75">
      <c r="A71" s="71">
        <v>30</v>
      </c>
      <c r="B71" s="67" t="s">
        <v>311</v>
      </c>
      <c r="C71" s="63">
        <v>27</v>
      </c>
      <c r="D71" s="63">
        <v>170</v>
      </c>
      <c r="E71" s="63">
        <v>59.7</v>
      </c>
      <c r="F71" s="36">
        <v>59.7</v>
      </c>
      <c r="G71" s="36">
        <v>59.7</v>
      </c>
      <c r="H71" s="36">
        <v>59.7</v>
      </c>
      <c r="I71" s="36">
        <v>59.7</v>
      </c>
      <c r="J71" s="36">
        <v>59.7</v>
      </c>
      <c r="K71" s="36">
        <v>58.4</v>
      </c>
      <c r="L71" s="36">
        <v>58.4</v>
      </c>
      <c r="M71" s="36">
        <v>57.8</v>
      </c>
      <c r="N71" s="36">
        <v>57</v>
      </c>
      <c r="O71" s="36">
        <v>56.9</v>
      </c>
      <c r="P71" s="36">
        <v>56.9</v>
      </c>
      <c r="Q71" s="36">
        <v>56.8</v>
      </c>
      <c r="R71" s="36">
        <v>56.8</v>
      </c>
      <c r="S71" s="36">
        <v>56.8</v>
      </c>
      <c r="T71" s="36">
        <v>56.8</v>
      </c>
      <c r="U71" s="36">
        <v>56.1</v>
      </c>
      <c r="V71" s="36">
        <v>56.1</v>
      </c>
      <c r="W71" s="36">
        <v>55.8</v>
      </c>
      <c r="X71" s="36">
        <v>55.8</v>
      </c>
      <c r="Y71" s="36">
        <v>55.8</v>
      </c>
      <c r="Z71" s="36">
        <v>55.8</v>
      </c>
      <c r="AA71" s="36">
        <v>56.2</v>
      </c>
      <c r="AB71" s="36">
        <v>56.2</v>
      </c>
      <c r="AC71" s="36">
        <v>56.2</v>
      </c>
      <c r="AD71" s="36">
        <v>54.9</v>
      </c>
      <c r="AE71" s="36">
        <v>54.9</v>
      </c>
      <c r="AF71" s="36">
        <v>54.8</v>
      </c>
      <c r="AG71" s="36"/>
      <c r="AH71" s="36"/>
      <c r="AI71" s="36"/>
      <c r="AJ71" s="36"/>
      <c r="AK71" s="36"/>
      <c r="AL71" s="36"/>
      <c r="AM71" s="36"/>
      <c r="AN71" s="36"/>
      <c r="AO71" s="63">
        <v>54.8</v>
      </c>
      <c r="AP71" s="63">
        <v>54.8</v>
      </c>
      <c r="AQ71" s="63">
        <v>54.8</v>
      </c>
      <c r="AR71" s="63">
        <v>53</v>
      </c>
      <c r="AS71" s="80">
        <f>E71-AR71</f>
        <v>6.700000000000003</v>
      </c>
      <c r="AT71" s="62">
        <f>E71-AQ71</f>
        <v>4.900000000000006</v>
      </c>
      <c r="AU71" s="80">
        <f>AS71-AT71</f>
        <v>1.7999999999999972</v>
      </c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2">
        <f>AT71/AS71</f>
        <v>0.7313432835820901</v>
      </c>
      <c r="BQ71" s="65"/>
      <c r="BR71" s="64"/>
      <c r="BS71" s="65" t="s">
        <v>142</v>
      </c>
      <c r="BT71" s="65" t="s">
        <v>322</v>
      </c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6" t="s">
        <v>143</v>
      </c>
      <c r="CG71" s="66" t="s">
        <v>144</v>
      </c>
      <c r="CH71" s="83">
        <v>40296</v>
      </c>
    </row>
    <row r="72" spans="1:86" ht="12.75" hidden="1">
      <c r="A72" s="71">
        <v>34</v>
      </c>
      <c r="B72" s="67" t="s">
        <v>370</v>
      </c>
      <c r="C72" s="63">
        <v>27</v>
      </c>
      <c r="D72" s="63">
        <v>160</v>
      </c>
      <c r="E72" s="63">
        <v>54.3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63"/>
      <c r="AP72" s="63"/>
      <c r="AQ72" s="63"/>
      <c r="AR72" s="63">
        <v>52</v>
      </c>
      <c r="AS72" s="80">
        <f>E72-AR72</f>
        <v>2.299999999999997</v>
      </c>
      <c r="AT72" s="62">
        <f>E72-AQ72</f>
        <v>54.3</v>
      </c>
      <c r="AU72" s="80">
        <f>AS72-AT72</f>
        <v>-52</v>
      </c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2">
        <f>AT72/AS72</f>
        <v>23.608695652173942</v>
      </c>
      <c r="BQ72" s="65"/>
      <c r="BR72" s="64"/>
      <c r="BS72" s="65" t="s">
        <v>371</v>
      </c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 t="s">
        <v>372</v>
      </c>
      <c r="CF72" s="66" t="s">
        <v>358</v>
      </c>
      <c r="CG72" s="66" t="s">
        <v>373</v>
      </c>
      <c r="CH72" s="83" t="s">
        <v>374</v>
      </c>
    </row>
    <row r="73" spans="1:86" ht="12.75">
      <c r="A73" s="71">
        <v>31</v>
      </c>
      <c r="B73" s="67" t="s">
        <v>327</v>
      </c>
      <c r="C73" s="63"/>
      <c r="D73" s="63">
        <v>177</v>
      </c>
      <c r="E73" s="63">
        <v>65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>
        <v>65</v>
      </c>
      <c r="AF73" s="36">
        <v>65</v>
      </c>
      <c r="AG73" s="36"/>
      <c r="AH73" s="36"/>
      <c r="AI73" s="36">
        <v>62.5</v>
      </c>
      <c r="AJ73" s="36">
        <v>62.5</v>
      </c>
      <c r="AK73" s="36">
        <v>61.9</v>
      </c>
      <c r="AL73" s="36">
        <v>62.3</v>
      </c>
      <c r="AM73" s="36"/>
      <c r="AN73" s="36"/>
      <c r="AO73" s="63">
        <v>62.3</v>
      </c>
      <c r="AP73" s="63">
        <v>62.3</v>
      </c>
      <c r="AQ73" s="63">
        <v>62.3</v>
      </c>
      <c r="AR73" s="63">
        <v>58</v>
      </c>
      <c r="AS73" s="80">
        <f>E73-AR73</f>
        <v>7</v>
      </c>
      <c r="AT73" s="62">
        <f>E73-AQ73</f>
        <v>2.700000000000003</v>
      </c>
      <c r="AU73" s="80">
        <f>AS73-AT73</f>
        <v>4.299999999999997</v>
      </c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2">
        <f>AT73/AS73</f>
        <v>0.3857142857142861</v>
      </c>
      <c r="BQ73" s="65"/>
      <c r="BR73" s="64">
        <f>AK73-AJ73</f>
        <v>-0.6000000000000014</v>
      </c>
      <c r="BS73" s="65" t="s">
        <v>328</v>
      </c>
      <c r="BT73" s="65" t="s">
        <v>354</v>
      </c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6" t="s">
        <v>358</v>
      </c>
      <c r="CG73" s="66"/>
      <c r="CH73" s="83"/>
    </row>
    <row r="74" spans="1:86" ht="12.75">
      <c r="A74" s="71">
        <v>32</v>
      </c>
      <c r="B74" s="67" t="s">
        <v>367</v>
      </c>
      <c r="C74" s="63"/>
      <c r="D74" s="63">
        <v>167</v>
      </c>
      <c r="E74" s="63">
        <v>63.5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>
        <v>60.5</v>
      </c>
      <c r="AM74" s="36">
        <v>60.5</v>
      </c>
      <c r="AN74" s="36">
        <v>59.9</v>
      </c>
      <c r="AO74" s="63">
        <v>59.8</v>
      </c>
      <c r="AP74" s="63">
        <v>59.8</v>
      </c>
      <c r="AQ74" s="63">
        <v>59.8</v>
      </c>
      <c r="AR74" s="63">
        <v>57</v>
      </c>
      <c r="AS74" s="80">
        <f>E74-AR74</f>
        <v>6.5</v>
      </c>
      <c r="AT74" s="62">
        <f>E74-AQ74</f>
        <v>3.700000000000003</v>
      </c>
      <c r="AU74" s="80">
        <f>AS74-AT74</f>
        <v>2.799999999999997</v>
      </c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2">
        <f>AT74/AS74</f>
        <v>0.5692307692307697</v>
      </c>
      <c r="BQ74" s="65"/>
      <c r="BR74" s="64"/>
      <c r="BS74" s="65" t="s">
        <v>368</v>
      </c>
      <c r="BT74" s="65" t="s">
        <v>388</v>
      </c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 t="s">
        <v>369</v>
      </c>
      <c r="CF74" s="66"/>
      <c r="CG74" s="66"/>
      <c r="CH74" s="83" t="s">
        <v>359</v>
      </c>
    </row>
    <row r="75" spans="1:86" ht="12.75">
      <c r="A75" s="71">
        <v>33</v>
      </c>
      <c r="B75" s="67" t="s">
        <v>247</v>
      </c>
      <c r="C75" s="63">
        <v>22</v>
      </c>
      <c r="D75" s="63">
        <v>180</v>
      </c>
      <c r="E75" s="63">
        <v>85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>
        <v>85</v>
      </c>
      <c r="Q75" s="36">
        <v>82</v>
      </c>
      <c r="R75" s="36">
        <v>80.9</v>
      </c>
      <c r="S75" s="36">
        <v>80.9</v>
      </c>
      <c r="T75" s="36">
        <v>81</v>
      </c>
      <c r="U75" s="36">
        <v>81.2</v>
      </c>
      <c r="V75" s="36">
        <v>80.7</v>
      </c>
      <c r="W75" s="36">
        <v>78.8</v>
      </c>
      <c r="X75" s="36">
        <v>78.8</v>
      </c>
      <c r="Y75" s="36">
        <v>78.8</v>
      </c>
      <c r="Z75" s="36">
        <v>77</v>
      </c>
      <c r="AA75" s="36">
        <v>76.5</v>
      </c>
      <c r="AB75" s="36">
        <v>75.7</v>
      </c>
      <c r="AC75" s="36">
        <v>74.7</v>
      </c>
      <c r="AD75" s="36">
        <v>74</v>
      </c>
      <c r="AE75" s="36">
        <v>73.8</v>
      </c>
      <c r="AF75" s="36">
        <v>72.5</v>
      </c>
      <c r="AG75" s="36">
        <v>72.5</v>
      </c>
      <c r="AH75" s="36">
        <v>72.3</v>
      </c>
      <c r="AI75" s="36"/>
      <c r="AJ75" s="36">
        <v>72.1</v>
      </c>
      <c r="AK75" s="36">
        <v>71.5</v>
      </c>
      <c r="AL75" s="36">
        <v>71.5</v>
      </c>
      <c r="AM75" s="36">
        <v>72</v>
      </c>
      <c r="AN75" s="36"/>
      <c r="AO75" s="63">
        <v>72</v>
      </c>
      <c r="AP75" s="63">
        <v>72</v>
      </c>
      <c r="AQ75" s="63">
        <v>72</v>
      </c>
      <c r="AR75" s="63">
        <v>68</v>
      </c>
      <c r="AS75" s="80">
        <f>E75-AR75</f>
        <v>17</v>
      </c>
      <c r="AT75" s="62">
        <f>E75-AQ75</f>
        <v>13</v>
      </c>
      <c r="AU75" s="80">
        <f>AS75-AT75</f>
        <v>4</v>
      </c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2">
        <f>AT75/AS75</f>
        <v>0.7647058823529411</v>
      </c>
      <c r="BQ75" s="65"/>
      <c r="BR75" s="64">
        <f>AK75-AJ75</f>
        <v>-0.5999999999999943</v>
      </c>
      <c r="BS75" s="65" t="s">
        <v>320</v>
      </c>
      <c r="BT75" s="65" t="s">
        <v>344</v>
      </c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 t="s">
        <v>361</v>
      </c>
      <c r="CF75" s="66" t="s">
        <v>358</v>
      </c>
      <c r="CG75" s="66" t="s">
        <v>258</v>
      </c>
      <c r="CH75" s="83">
        <v>40340</v>
      </c>
    </row>
    <row r="76" spans="1:86" ht="12.75" hidden="1">
      <c r="A76" s="9">
        <v>57</v>
      </c>
      <c r="B76" s="10" t="s">
        <v>232</v>
      </c>
      <c r="C76" s="14">
        <v>27</v>
      </c>
      <c r="D76" s="14">
        <v>154</v>
      </c>
      <c r="E76" s="14">
        <v>49</v>
      </c>
      <c r="F76" s="14">
        <v>49</v>
      </c>
      <c r="G76" s="14">
        <v>49</v>
      </c>
      <c r="H76" s="23">
        <v>50</v>
      </c>
      <c r="I76" s="14">
        <v>50</v>
      </c>
      <c r="J76" s="14">
        <v>50</v>
      </c>
      <c r="K76" s="14">
        <v>50</v>
      </c>
      <c r="L76" s="14">
        <v>50</v>
      </c>
      <c r="M76" s="14">
        <v>50</v>
      </c>
      <c r="N76" s="14">
        <v>50</v>
      </c>
      <c r="O76" s="14">
        <v>50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"/>
      <c r="AS76" s="15"/>
      <c r="AT76" s="24">
        <f>E76-O76</f>
        <v>-1</v>
      </c>
      <c r="AU76" s="15">
        <f>AS76-AT76</f>
        <v>1</v>
      </c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16"/>
      <c r="BQ76" s="1"/>
      <c r="BR76" s="15"/>
      <c r="BS76" s="5" t="s">
        <v>233</v>
      </c>
      <c r="BT76" s="5" t="s">
        <v>67</v>
      </c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20" t="s">
        <v>234</v>
      </c>
      <c r="CF76" s="9"/>
      <c r="CG76" s="9"/>
      <c r="CH76" s="22">
        <v>40270</v>
      </c>
    </row>
    <row r="77" spans="1:86" ht="15.75" customHeight="1" hidden="1">
      <c r="A77" s="9">
        <v>58</v>
      </c>
      <c r="B77" s="10" t="s">
        <v>135</v>
      </c>
      <c r="C77" s="14"/>
      <c r="D77" s="14">
        <v>173</v>
      </c>
      <c r="E77" s="14">
        <v>63</v>
      </c>
      <c r="F77" s="14">
        <v>63.2</v>
      </c>
      <c r="G77" s="23">
        <v>62.7</v>
      </c>
      <c r="H77" s="23">
        <v>62</v>
      </c>
      <c r="I77" s="14">
        <v>62</v>
      </c>
      <c r="J77" s="23">
        <v>59.999</v>
      </c>
      <c r="K77" s="14">
        <v>59.9</v>
      </c>
      <c r="L77" s="14">
        <v>59.9</v>
      </c>
      <c r="M77" s="14">
        <v>59.9</v>
      </c>
      <c r="N77" s="14">
        <v>59.9</v>
      </c>
      <c r="O77" s="14">
        <v>59.9</v>
      </c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>
        <v>59</v>
      </c>
      <c r="AS77" s="15">
        <f>E77-AR77</f>
        <v>4</v>
      </c>
      <c r="AT77" s="24">
        <f>E77-O77</f>
        <v>3.1000000000000014</v>
      </c>
      <c r="AU77" s="34">
        <f>AS77-AT77</f>
        <v>0.8999999999999986</v>
      </c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16">
        <f>AT77/AS77</f>
        <v>0.7750000000000004</v>
      </c>
      <c r="BQ77" s="18">
        <f>E77</f>
        <v>63</v>
      </c>
      <c r="BR77" s="15"/>
      <c r="BS77" s="5" t="s">
        <v>136</v>
      </c>
      <c r="BT77" s="5" t="s">
        <v>137</v>
      </c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20"/>
      <c r="CF77" s="9"/>
      <c r="CG77" s="17"/>
      <c r="CH77" s="22" t="s">
        <v>53</v>
      </c>
    </row>
    <row r="78" spans="1:86" ht="12.75">
      <c r="A78" s="51"/>
      <c r="B78" s="52" t="s">
        <v>239</v>
      </c>
      <c r="C78" s="53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4"/>
      <c r="AT78" s="54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0"/>
      <c r="BR78" s="50"/>
      <c r="BS78" s="50"/>
      <c r="BT78" s="50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</row>
    <row r="79" spans="1:86" ht="12.75">
      <c r="A79" s="71">
        <v>1</v>
      </c>
      <c r="B79" s="67" t="s">
        <v>240</v>
      </c>
      <c r="C79" s="63">
        <v>24</v>
      </c>
      <c r="D79" s="63">
        <v>165</v>
      </c>
      <c r="E79" s="63">
        <v>61.5</v>
      </c>
      <c r="F79" s="36">
        <v>60</v>
      </c>
      <c r="G79" s="36">
        <v>60.7</v>
      </c>
      <c r="H79" s="36">
        <v>60</v>
      </c>
      <c r="I79" s="36">
        <v>61</v>
      </c>
      <c r="J79" s="36">
        <v>60</v>
      </c>
      <c r="K79" s="36">
        <v>59.5</v>
      </c>
      <c r="L79" s="36">
        <v>59.2</v>
      </c>
      <c r="M79" s="36">
        <v>59</v>
      </c>
      <c r="N79" s="36">
        <v>58.4</v>
      </c>
      <c r="O79" s="36">
        <v>57.8</v>
      </c>
      <c r="P79" s="36">
        <v>56.7</v>
      </c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63"/>
      <c r="AP79" s="63"/>
      <c r="AQ79" s="63"/>
      <c r="AR79" s="63">
        <v>57</v>
      </c>
      <c r="AS79" s="80">
        <f aca="true" t="shared" si="14" ref="AS79:AS85">E79-AR79</f>
        <v>4.5</v>
      </c>
      <c r="AT79" s="62"/>
      <c r="AU79" s="80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2">
        <f aca="true" t="shared" si="15" ref="BP79:BP85">AT79/AS79</f>
        <v>0</v>
      </c>
      <c r="BQ79" s="65">
        <f>E79</f>
        <v>61.5</v>
      </c>
      <c r="BR79" s="64"/>
      <c r="BS79" s="65" t="s">
        <v>241</v>
      </c>
      <c r="BT79" s="65" t="s">
        <v>242</v>
      </c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>
        <v>59</v>
      </c>
      <c r="CF79" s="66" t="s">
        <v>243</v>
      </c>
      <c r="CG79" s="66" t="s">
        <v>244</v>
      </c>
      <c r="CH79" s="83" t="s">
        <v>53</v>
      </c>
    </row>
    <row r="80" spans="1:86" ht="12.75">
      <c r="A80" s="71">
        <v>2</v>
      </c>
      <c r="B80" s="67" t="s">
        <v>162</v>
      </c>
      <c r="C80" s="63">
        <v>27</v>
      </c>
      <c r="D80" s="63">
        <v>173</v>
      </c>
      <c r="E80" s="63">
        <v>59</v>
      </c>
      <c r="F80" s="36">
        <v>59</v>
      </c>
      <c r="G80" s="36">
        <v>59</v>
      </c>
      <c r="H80" s="36">
        <v>58.5</v>
      </c>
      <c r="I80" s="36">
        <v>58.5</v>
      </c>
      <c r="J80" s="36">
        <v>58.5</v>
      </c>
      <c r="K80" s="36">
        <v>58.5</v>
      </c>
      <c r="L80" s="36">
        <v>57.3</v>
      </c>
      <c r="M80" s="36">
        <v>57.3</v>
      </c>
      <c r="N80" s="36">
        <v>57.3</v>
      </c>
      <c r="O80" s="36">
        <v>57.3</v>
      </c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63"/>
      <c r="AP80" s="63"/>
      <c r="AQ80" s="63"/>
      <c r="AR80" s="63">
        <v>57.5</v>
      </c>
      <c r="AS80" s="80">
        <f t="shared" si="14"/>
        <v>1.5</v>
      </c>
      <c r="AT80" s="62"/>
      <c r="AU80" s="80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2">
        <f t="shared" si="15"/>
        <v>0</v>
      </c>
      <c r="BQ80" s="65"/>
      <c r="BR80" s="64"/>
      <c r="BS80" s="65" t="s">
        <v>163</v>
      </c>
      <c r="BT80" s="65" t="s">
        <v>164</v>
      </c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6" t="s">
        <v>165</v>
      </c>
      <c r="CG80" s="66" t="s">
        <v>166</v>
      </c>
      <c r="CH80" s="83">
        <v>40274</v>
      </c>
    </row>
    <row r="81" spans="1:86" ht="12.75">
      <c r="A81" s="71">
        <v>3</v>
      </c>
      <c r="B81" s="67" t="s">
        <v>212</v>
      </c>
      <c r="C81" s="63">
        <v>25</v>
      </c>
      <c r="D81" s="63">
        <v>172</v>
      </c>
      <c r="E81" s="63">
        <v>55</v>
      </c>
      <c r="F81" s="36"/>
      <c r="G81" s="36"/>
      <c r="H81" s="36"/>
      <c r="I81" s="36"/>
      <c r="J81" s="36"/>
      <c r="K81" s="36"/>
      <c r="L81" s="36"/>
      <c r="M81" s="36"/>
      <c r="N81" s="36">
        <v>55</v>
      </c>
      <c r="O81" s="36">
        <v>54</v>
      </c>
      <c r="P81" s="36">
        <v>54</v>
      </c>
      <c r="Q81" s="36">
        <v>54</v>
      </c>
      <c r="R81" s="36">
        <v>54</v>
      </c>
      <c r="S81" s="36">
        <v>54</v>
      </c>
      <c r="T81" s="36">
        <v>52</v>
      </c>
      <c r="U81" s="36">
        <v>50</v>
      </c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63"/>
      <c r="AP81" s="63"/>
      <c r="AQ81" s="63"/>
      <c r="AR81" s="63">
        <v>52</v>
      </c>
      <c r="AS81" s="80">
        <f t="shared" si="14"/>
        <v>3</v>
      </c>
      <c r="AT81" s="62"/>
      <c r="AU81" s="80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2">
        <f t="shared" si="15"/>
        <v>0</v>
      </c>
      <c r="BQ81" s="65"/>
      <c r="BR81" s="64"/>
      <c r="BS81" s="65" t="s">
        <v>213</v>
      </c>
      <c r="BT81" s="65" t="s">
        <v>214</v>
      </c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6" t="s">
        <v>215</v>
      </c>
      <c r="CG81" s="66" t="s">
        <v>216</v>
      </c>
      <c r="CH81" s="83">
        <v>40322</v>
      </c>
    </row>
    <row r="82" spans="1:86" ht="12.75">
      <c r="A82" s="71">
        <v>4</v>
      </c>
      <c r="B82" s="67" t="s">
        <v>138</v>
      </c>
      <c r="C82" s="63">
        <v>34</v>
      </c>
      <c r="D82" s="63">
        <v>165</v>
      </c>
      <c r="E82" s="63">
        <v>59.7</v>
      </c>
      <c r="F82" s="36">
        <v>59</v>
      </c>
      <c r="G82" s="36">
        <v>59.7</v>
      </c>
      <c r="H82" s="36">
        <v>59.7</v>
      </c>
      <c r="I82" s="36">
        <v>58.7</v>
      </c>
      <c r="J82" s="36">
        <v>58.5</v>
      </c>
      <c r="K82" s="36">
        <v>58.5</v>
      </c>
      <c r="L82" s="36">
        <v>58.4</v>
      </c>
      <c r="M82" s="36">
        <v>58</v>
      </c>
      <c r="N82" s="36">
        <v>57.6</v>
      </c>
      <c r="O82" s="36">
        <v>56.6</v>
      </c>
      <c r="P82" s="36">
        <v>56.4</v>
      </c>
      <c r="Q82" s="36">
        <v>56</v>
      </c>
      <c r="R82" s="36">
        <v>55.6</v>
      </c>
      <c r="S82" s="36">
        <v>55</v>
      </c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63"/>
      <c r="AP82" s="63"/>
      <c r="AQ82" s="63"/>
      <c r="AR82" s="63">
        <v>55</v>
      </c>
      <c r="AS82" s="80">
        <f t="shared" si="14"/>
        <v>4.700000000000003</v>
      </c>
      <c r="AT82" s="62"/>
      <c r="AU82" s="80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2">
        <f t="shared" si="15"/>
        <v>0</v>
      </c>
      <c r="BQ82" s="65">
        <f>E82</f>
        <v>59.7</v>
      </c>
      <c r="BR82" s="64"/>
      <c r="BS82" s="65" t="s">
        <v>139</v>
      </c>
      <c r="BT82" s="65" t="s">
        <v>262</v>
      </c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6" t="s">
        <v>140</v>
      </c>
      <c r="CG82" s="66" t="s">
        <v>141</v>
      </c>
      <c r="CH82" s="83" t="s">
        <v>53</v>
      </c>
    </row>
    <row r="83" spans="1:86" ht="12.75">
      <c r="A83" s="71">
        <v>5</v>
      </c>
      <c r="B83" s="67" t="s">
        <v>190</v>
      </c>
      <c r="C83" s="63">
        <v>25</v>
      </c>
      <c r="D83" s="63">
        <v>170</v>
      </c>
      <c r="E83" s="63">
        <v>65</v>
      </c>
      <c r="F83" s="36"/>
      <c r="G83" s="36"/>
      <c r="H83" s="36"/>
      <c r="I83" s="36"/>
      <c r="J83" s="36"/>
      <c r="K83" s="36"/>
      <c r="L83" s="36"/>
      <c r="M83" s="36">
        <v>65</v>
      </c>
      <c r="N83" s="36">
        <v>64</v>
      </c>
      <c r="O83" s="36">
        <v>63.5</v>
      </c>
      <c r="P83" s="36">
        <v>63</v>
      </c>
      <c r="Q83" s="36">
        <v>63</v>
      </c>
      <c r="R83" s="36">
        <v>62</v>
      </c>
      <c r="S83" s="36">
        <v>62</v>
      </c>
      <c r="T83" s="36">
        <v>62</v>
      </c>
      <c r="U83" s="36">
        <v>61.7</v>
      </c>
      <c r="V83" s="36">
        <v>61.8</v>
      </c>
      <c r="W83" s="36">
        <v>60.3</v>
      </c>
      <c r="X83" s="36">
        <v>60.2</v>
      </c>
      <c r="Y83" s="36">
        <v>60.3</v>
      </c>
      <c r="Z83" s="36">
        <v>60.1</v>
      </c>
      <c r="AA83" s="36">
        <v>60</v>
      </c>
      <c r="AB83" s="36">
        <v>60</v>
      </c>
      <c r="AC83" s="36">
        <v>60</v>
      </c>
      <c r="AD83" s="36">
        <v>60</v>
      </c>
      <c r="AE83" s="36">
        <v>59.9</v>
      </c>
      <c r="AF83" s="36">
        <v>58.7</v>
      </c>
      <c r="AG83" s="36">
        <v>58.8</v>
      </c>
      <c r="AH83" s="36"/>
      <c r="AI83" s="36">
        <v>58.6</v>
      </c>
      <c r="AJ83" s="36"/>
      <c r="AK83" s="36"/>
      <c r="AL83" s="36"/>
      <c r="AM83" s="36"/>
      <c r="AN83" s="36"/>
      <c r="AO83" s="63"/>
      <c r="AP83" s="63"/>
      <c r="AQ83" s="63"/>
      <c r="AR83" s="63">
        <v>59</v>
      </c>
      <c r="AS83" s="80">
        <f t="shared" si="14"/>
        <v>6</v>
      </c>
      <c r="AT83" s="62"/>
      <c r="AU83" s="80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2">
        <f t="shared" si="15"/>
        <v>0</v>
      </c>
      <c r="BQ83" s="65"/>
      <c r="BR83" s="64"/>
      <c r="BS83" s="65" t="s">
        <v>191</v>
      </c>
      <c r="BT83" s="65" t="s">
        <v>345</v>
      </c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6" t="s">
        <v>192</v>
      </c>
      <c r="CG83" s="66" t="s">
        <v>193</v>
      </c>
      <c r="CH83" s="83">
        <v>40321</v>
      </c>
    </row>
    <row r="84" spans="1:86" ht="12.75">
      <c r="A84" s="71">
        <v>6</v>
      </c>
      <c r="B84" s="67" t="s">
        <v>307</v>
      </c>
      <c r="C84" s="63">
        <v>25</v>
      </c>
      <c r="D84" s="63">
        <v>168</v>
      </c>
      <c r="E84" s="63">
        <v>61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>
        <v>59</v>
      </c>
      <c r="AA84" s="36">
        <v>58</v>
      </c>
      <c r="AB84" s="36">
        <v>58</v>
      </c>
      <c r="AC84" s="36">
        <v>57</v>
      </c>
      <c r="AD84" s="36">
        <v>56.6</v>
      </c>
      <c r="AE84" s="36">
        <v>56</v>
      </c>
      <c r="AF84" s="36">
        <v>55</v>
      </c>
      <c r="AG84" s="36">
        <v>54</v>
      </c>
      <c r="AH84" s="36">
        <v>53.5</v>
      </c>
      <c r="AI84" s="36"/>
      <c r="AJ84" s="36">
        <v>53</v>
      </c>
      <c r="AK84" s="36"/>
      <c r="AL84" s="36"/>
      <c r="AM84" s="36"/>
      <c r="AN84" s="36"/>
      <c r="AO84" s="63"/>
      <c r="AP84" s="63"/>
      <c r="AQ84" s="63"/>
      <c r="AR84" s="63">
        <v>54</v>
      </c>
      <c r="AS84" s="80">
        <f t="shared" si="14"/>
        <v>7</v>
      </c>
      <c r="AT84" s="62"/>
      <c r="AU84" s="80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2">
        <f t="shared" si="15"/>
        <v>0</v>
      </c>
      <c r="BQ84" s="65"/>
      <c r="BR84" s="64"/>
      <c r="BS84" s="65" t="s">
        <v>312</v>
      </c>
      <c r="BT84" s="65" t="s">
        <v>355</v>
      </c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6"/>
      <c r="CG84" s="66" t="s">
        <v>323</v>
      </c>
      <c r="CH84" s="83"/>
    </row>
    <row r="85" spans="1:86" ht="12.75">
      <c r="A85" s="71">
        <v>7</v>
      </c>
      <c r="B85" s="67" t="s">
        <v>183</v>
      </c>
      <c r="C85" s="63">
        <v>25</v>
      </c>
      <c r="D85" s="63">
        <v>163</v>
      </c>
      <c r="E85" s="63">
        <v>61</v>
      </c>
      <c r="F85" s="36"/>
      <c r="G85" s="36"/>
      <c r="H85" s="36"/>
      <c r="I85" s="36"/>
      <c r="J85" s="36"/>
      <c r="K85" s="36"/>
      <c r="L85" s="36">
        <v>60</v>
      </c>
      <c r="M85" s="36">
        <v>59.4</v>
      </c>
      <c r="N85" s="36">
        <v>59</v>
      </c>
      <c r="O85" s="36">
        <v>58.6</v>
      </c>
      <c r="P85" s="36">
        <v>58.6</v>
      </c>
      <c r="Q85" s="36">
        <v>58.6</v>
      </c>
      <c r="R85" s="36">
        <v>57.75</v>
      </c>
      <c r="S85" s="36">
        <v>57.7</v>
      </c>
      <c r="T85" s="36">
        <v>57</v>
      </c>
      <c r="U85" s="36">
        <v>57</v>
      </c>
      <c r="V85" s="36">
        <v>56.5</v>
      </c>
      <c r="W85" s="36">
        <v>56.5</v>
      </c>
      <c r="X85" s="36">
        <v>55</v>
      </c>
      <c r="Y85" s="36">
        <v>55</v>
      </c>
      <c r="Z85" s="36">
        <v>55</v>
      </c>
      <c r="AA85" s="36">
        <v>55</v>
      </c>
      <c r="AB85" s="36">
        <v>55</v>
      </c>
      <c r="AC85" s="36">
        <v>55</v>
      </c>
      <c r="AD85" s="36">
        <v>55</v>
      </c>
      <c r="AE85" s="36">
        <v>55.7</v>
      </c>
      <c r="AF85" s="36">
        <v>55.7</v>
      </c>
      <c r="AG85" s="36" t="s">
        <v>356</v>
      </c>
      <c r="AH85" s="36"/>
      <c r="AI85" s="36"/>
      <c r="AJ85" s="36"/>
      <c r="AK85" s="36"/>
      <c r="AL85" s="36"/>
      <c r="AM85" s="36"/>
      <c r="AN85" s="36"/>
      <c r="AO85" s="63"/>
      <c r="AP85" s="63"/>
      <c r="AQ85" s="63"/>
      <c r="AR85" s="63">
        <v>53</v>
      </c>
      <c r="AS85" s="80">
        <f t="shared" si="14"/>
        <v>8</v>
      </c>
      <c r="AT85" s="62"/>
      <c r="AU85" s="80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2">
        <f t="shared" si="15"/>
        <v>0</v>
      </c>
      <c r="BQ85" s="65"/>
      <c r="BR85" s="64"/>
      <c r="BS85" s="65" t="s">
        <v>184</v>
      </c>
      <c r="BT85" s="65" t="s">
        <v>299</v>
      </c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6" t="s">
        <v>91</v>
      </c>
      <c r="CG85" s="66" t="s">
        <v>185</v>
      </c>
      <c r="CH85" s="83">
        <v>40299</v>
      </c>
    </row>
    <row r="86" spans="1:86" ht="12.75">
      <c r="A86" s="71">
        <v>8</v>
      </c>
      <c r="B86" s="67" t="s">
        <v>347</v>
      </c>
      <c r="C86" s="63"/>
      <c r="D86" s="63">
        <v>160</v>
      </c>
      <c r="E86" s="63">
        <v>55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>
        <v>55</v>
      </c>
      <c r="AI86" s="36"/>
      <c r="AJ86" s="36">
        <v>53.9</v>
      </c>
      <c r="AK86" s="36">
        <v>53</v>
      </c>
      <c r="AL86" s="36">
        <v>51.4</v>
      </c>
      <c r="AM86" s="36"/>
      <c r="AN86" s="36">
        <v>50.9</v>
      </c>
      <c r="AO86" s="63">
        <v>50.9</v>
      </c>
      <c r="AP86" s="63">
        <v>50.9</v>
      </c>
      <c r="AQ86" s="63">
        <v>49.5</v>
      </c>
      <c r="AR86" s="63">
        <v>50</v>
      </c>
      <c r="AS86" s="80">
        <f>E86-AR86</f>
        <v>5</v>
      </c>
      <c r="AT86" s="62"/>
      <c r="AU86" s="80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2">
        <f>AT86/AS86</f>
        <v>0</v>
      </c>
      <c r="BQ86" s="65"/>
      <c r="BR86" s="64">
        <f>AK86-AJ86</f>
        <v>-0.8999999999999986</v>
      </c>
      <c r="BS86" s="65" t="s">
        <v>348</v>
      </c>
      <c r="BT86" s="65" t="s">
        <v>385</v>
      </c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6"/>
      <c r="CG86" s="66" t="s">
        <v>349</v>
      </c>
      <c r="CH86" s="83"/>
    </row>
    <row r="87" spans="1:86" ht="12.75">
      <c r="A87" s="71">
        <v>9</v>
      </c>
      <c r="B87" s="67" t="s">
        <v>179</v>
      </c>
      <c r="C87" s="63">
        <v>21</v>
      </c>
      <c r="D87" s="63">
        <v>162</v>
      </c>
      <c r="E87" s="63">
        <v>54</v>
      </c>
      <c r="F87" s="36">
        <v>54</v>
      </c>
      <c r="G87" s="36">
        <v>54</v>
      </c>
      <c r="H87" s="36">
        <v>54</v>
      </c>
      <c r="I87" s="36">
        <v>53</v>
      </c>
      <c r="J87" s="36">
        <v>53</v>
      </c>
      <c r="K87" s="36">
        <v>53</v>
      </c>
      <c r="L87" s="36">
        <v>53</v>
      </c>
      <c r="M87" s="36">
        <v>52</v>
      </c>
      <c r="N87" s="36">
        <v>52</v>
      </c>
      <c r="O87" s="36">
        <v>53</v>
      </c>
      <c r="P87" s="36">
        <v>52</v>
      </c>
      <c r="Q87" s="36">
        <v>52</v>
      </c>
      <c r="R87" s="36">
        <v>52</v>
      </c>
      <c r="S87" s="36">
        <v>52</v>
      </c>
      <c r="T87" s="36">
        <v>51</v>
      </c>
      <c r="U87" s="36"/>
      <c r="V87" s="36"/>
      <c r="W87" s="36" t="s">
        <v>310</v>
      </c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63"/>
      <c r="AP87" s="63"/>
      <c r="AQ87" s="63"/>
      <c r="AR87" s="63">
        <v>51</v>
      </c>
      <c r="AS87" s="80">
        <f>E87-AR87</f>
        <v>3</v>
      </c>
      <c r="AT87" s="62"/>
      <c r="AU87" s="80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2">
        <f>AT87/AS87</f>
        <v>0</v>
      </c>
      <c r="BQ87" s="65"/>
      <c r="BR87" s="64"/>
      <c r="BS87" s="65" t="s">
        <v>180</v>
      </c>
      <c r="BT87" s="65" t="s">
        <v>274</v>
      </c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6" t="s">
        <v>181</v>
      </c>
      <c r="CG87" s="66" t="s">
        <v>182</v>
      </c>
      <c r="CH87" s="83">
        <v>40263</v>
      </c>
    </row>
    <row r="88" spans="1:86" ht="12.75">
      <c r="A88" s="71">
        <v>10</v>
      </c>
      <c r="B88" s="67" t="s">
        <v>70</v>
      </c>
      <c r="C88" s="63">
        <v>23</v>
      </c>
      <c r="D88" s="63">
        <v>172</v>
      </c>
      <c r="E88" s="63">
        <v>74</v>
      </c>
      <c r="F88" s="36">
        <v>73.2</v>
      </c>
      <c r="G88" s="36">
        <v>73.2</v>
      </c>
      <c r="H88" s="36">
        <v>72</v>
      </c>
      <c r="I88" s="36">
        <v>73</v>
      </c>
      <c r="J88" s="36">
        <v>73</v>
      </c>
      <c r="K88" s="36">
        <v>73</v>
      </c>
      <c r="L88" s="36">
        <v>73</v>
      </c>
      <c r="M88" s="36">
        <v>72</v>
      </c>
      <c r="N88" s="36">
        <v>70</v>
      </c>
      <c r="O88" s="36">
        <v>68.8</v>
      </c>
      <c r="P88" s="36">
        <v>68.8</v>
      </c>
      <c r="Q88" s="36">
        <v>67</v>
      </c>
      <c r="R88" s="36">
        <v>67</v>
      </c>
      <c r="S88" s="36">
        <v>67</v>
      </c>
      <c r="T88" s="36">
        <v>67</v>
      </c>
      <c r="U88" s="36">
        <v>66</v>
      </c>
      <c r="V88" s="36">
        <v>66.7</v>
      </c>
      <c r="W88" s="36" t="s">
        <v>310</v>
      </c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63"/>
      <c r="AP88" s="63"/>
      <c r="AQ88" s="63"/>
      <c r="AR88" s="63">
        <v>60</v>
      </c>
      <c r="AS88" s="80">
        <f>E88-AR88</f>
        <v>14</v>
      </c>
      <c r="AT88" s="62"/>
      <c r="AU88" s="80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2">
        <f>AT88/AS88</f>
        <v>0</v>
      </c>
      <c r="BQ88" s="65"/>
      <c r="BR88" s="64"/>
      <c r="BS88" s="65" t="s">
        <v>71</v>
      </c>
      <c r="BT88" s="65" t="s">
        <v>278</v>
      </c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6" t="s">
        <v>72</v>
      </c>
      <c r="CG88" s="66" t="s">
        <v>73</v>
      </c>
      <c r="CH88" s="83" t="s">
        <v>53</v>
      </c>
    </row>
    <row r="89" spans="45:47" ht="13.5" thickBot="1">
      <c r="AS89" s="2"/>
      <c r="AT89" s="2"/>
      <c r="AU89" s="2"/>
    </row>
    <row r="90" spans="5:70" ht="13.5" thickBot="1"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12" t="s">
        <v>245</v>
      </c>
      <c r="AS90" s="26">
        <f>AS4+AS5+AS7+AS11+AS12+AS13+AS14+AS15+AS17+AS19+AS22+AS33+AS34+AS35+AS36+AS37+AS38+AS41+AS42+AS47+AS48+AS52+AS53+AS58+AS59+AS63+AS67+AS69+AS70+AS71+AS73+AS74+AS75</f>
        <v>389.4</v>
      </c>
      <c r="AT90" s="26">
        <f>AT4+AT5+AT7+AT11+AT12+AT13+AT14+AT15+AT17+AT19+AT22+AT33+AT34+AT35+AT36+AT37+AT38+AT41+AT42+AT47+AT48+AT52+AT53+AT58+AT59+AT63+AT67+AT69+AT70+AT71+AT73+AT74+AT75</f>
        <v>81.80000000000003</v>
      </c>
      <c r="AU90" s="26">
        <f>AU4+AU5+AU7+AU11+AU12+AU13+AU14+AU15+AU17+AU19+AU22+AU33+AU34+AU35+AU36+AU37+AU38+AU41+AU42+AU47+AU48+AU52+AU53+AU58+AU59+AU63+AU67+AU69+AU70+AU71+AU73+AU74+AU75</f>
        <v>307.6</v>
      </c>
      <c r="AV90" s="26">
        <f>SUM(AV4:AV38)+SUM(AV33:AV67)+SUM(AV41:AV86)+SUM(AV17:AV85)+SUM(AV63:AV83)+SUM(AV79:AV88)</f>
        <v>0</v>
      </c>
      <c r="AW90" s="26">
        <f>SUM(AW4:AW38)+SUM(AW33:AW67)+SUM(AW41:AW86)+SUM(AW17:AW85)+SUM(AW63:AW83)+SUM(AW79:AW88)</f>
        <v>0</v>
      </c>
      <c r="AX90" s="26">
        <f>SUM(AX4:AX38)+SUM(AX33:AX67)+SUM(AX41:AX86)+SUM(AX17:AX85)+SUM(AX63:AX83)+SUM(AX79:AX88)</f>
        <v>0</v>
      </c>
      <c r="AY90" s="26">
        <f>SUM(AY4:AY38)+SUM(AY33:AY67)+SUM(AY41:AY86)+SUM(AY17:AY85)+SUM(AY63:AY83)+SUM(AY79:AY88)</f>
        <v>0</v>
      </c>
      <c r="AZ90" s="26">
        <f>SUM(AZ4:AZ38)+SUM(AZ33:AZ67)+SUM(AZ41:AZ86)+SUM(AZ17:AZ85)+SUM(AZ63:AZ83)+SUM(AZ79:AZ88)</f>
        <v>0</v>
      </c>
      <c r="BA90" s="26">
        <f>SUM(BA4:BA38)+SUM(BA33:BA67)+SUM(BA41:BA86)+SUM(BA17:BA85)+SUM(BA63:BA83)+SUM(BA79:BA88)</f>
        <v>0</v>
      </c>
      <c r="BB90" s="26">
        <f>SUM(BB4:BB38)+SUM(BB33:BB67)+SUM(BB41:BB86)+SUM(BB17:BB85)+SUM(BB63:BB83)+SUM(BB79:BB88)</f>
        <v>0</v>
      </c>
      <c r="BC90" s="26">
        <f>SUM(BC4:BC38)+SUM(BC33:BC67)+SUM(BC41:BC86)+SUM(BC17:BC85)+SUM(BC63:BC83)+SUM(BC79:BC88)</f>
        <v>0</v>
      </c>
      <c r="BD90" s="26">
        <f>SUM(BD4:BD38)+SUM(BD33:BD67)+SUM(BD41:BD86)+SUM(BD17:BD85)+SUM(BD63:BD83)+SUM(BD79:BD88)</f>
        <v>0</v>
      </c>
      <c r="BE90" s="26">
        <f>SUM(BE4:BE38)+SUM(BE33:BE67)+SUM(BE41:BE86)+SUM(BE17:BE85)+SUM(BE63:BE83)+SUM(BE79:BE88)</f>
        <v>0</v>
      </c>
      <c r="BF90" s="26">
        <f>SUM(BF4:BF38)+SUM(BF33:BF67)+SUM(BF41:BF86)+SUM(BF17:BF85)+SUM(BF63:BF83)+SUM(BF79:BF88)</f>
        <v>0</v>
      </c>
      <c r="BG90" s="26">
        <f>SUM(BG4:BG38)+SUM(BG33:BG67)+SUM(BG41:BG86)+SUM(BG17:BG85)+SUM(BG63:BG83)+SUM(BG79:BG88)</f>
        <v>0</v>
      </c>
      <c r="BH90" s="26">
        <f>SUM(BH4:BH38)+SUM(BH33:BH67)+SUM(BH41:BH86)+SUM(BH17:BH85)+SUM(BH63:BH83)+SUM(BH79:BH88)</f>
        <v>0</v>
      </c>
      <c r="BI90" s="26">
        <f>SUM(BI4:BI38)+SUM(BI33:BI67)+SUM(BI41:BI86)+SUM(BI17:BI85)+SUM(BI63:BI83)+SUM(BI79:BI88)</f>
        <v>0</v>
      </c>
      <c r="BJ90" s="26">
        <f>SUM(BJ4:BJ38)+SUM(BJ33:BJ67)+SUM(BJ41:BJ86)+SUM(BJ17:BJ85)+SUM(BJ63:BJ83)+SUM(BJ79:BJ88)</f>
        <v>0</v>
      </c>
      <c r="BK90" s="26">
        <f>SUM(BK4:BK38)+SUM(BK33:BK67)+SUM(BK41:BK86)+SUM(BK17:BK85)+SUM(BK63:BK83)+SUM(BK79:BK88)</f>
        <v>0</v>
      </c>
      <c r="BL90" s="26">
        <f>SUM(BL4:BL38)+SUM(BL33:BL67)+SUM(BL41:BL86)+SUM(BL17:BL85)+SUM(BL63:BL83)+SUM(BL79:BL88)</f>
        <v>0</v>
      </c>
      <c r="BM90" s="26">
        <f>SUM(BM4:BM38)+SUM(BM33:BM67)+SUM(BM41:BM86)+SUM(BM17:BM85)+SUM(BM63:BM83)+SUM(BM79:BM88)</f>
        <v>0</v>
      </c>
      <c r="BN90" s="26">
        <f>SUM(BN4:BN38)+SUM(BN33:BN67)+SUM(BN41:BN86)+SUM(BN17:BN85)+SUM(BN63:BN83)+SUM(BN79:BN88)</f>
        <v>0</v>
      </c>
      <c r="BO90" s="26">
        <f>SUM(BO4:BO38)+SUM(BO33:BO67)+SUM(BO41:BO86)+SUM(BO17:BO85)+SUM(BO63:BO83)+SUM(BO79:BO88)</f>
        <v>0</v>
      </c>
      <c r="BP90" s="26">
        <f>AT90/AS90*100</f>
        <v>21.006676938880336</v>
      </c>
      <c r="BR90" s="33">
        <f>SUM(BR4:BR83)</f>
        <v>-1.5</v>
      </c>
    </row>
    <row r="91" spans="46:68" ht="12.75">
      <c r="AT91" s="28">
        <f>AT90/AS90</f>
        <v>0.21006676938880336</v>
      </c>
      <c r="AU91" s="28">
        <f>AU90/AS90</f>
        <v>0.7899332306111968</v>
      </c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</row>
    <row r="92" spans="2:71" ht="12.75">
      <c r="B92" s="3"/>
      <c r="BS92" s="49"/>
    </row>
    <row r="93" ht="12.75">
      <c r="B93" s="4"/>
    </row>
    <row r="94" ht="12.75"/>
    <row r="103" s="2" customFormat="1" ht="12.75">
      <c r="B103" s="2" t="s">
        <v>246</v>
      </c>
    </row>
  </sheetData>
  <sheetProtection/>
  <mergeCells count="5">
    <mergeCell ref="A3:CH3"/>
    <mergeCell ref="A18:CH18"/>
    <mergeCell ref="A39:CH39"/>
    <mergeCell ref="A49:CH49"/>
    <mergeCell ref="A60:CH60"/>
  </mergeCells>
  <hyperlinks>
    <hyperlink ref="B22" r:id="rId1" display="M@llyuss@, Ольга"/>
    <hyperlink ref="B69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DNA7 X86</cp:lastModifiedBy>
  <dcterms:created xsi:type="dcterms:W3CDTF">2009-05-19T05:23:09Z</dcterms:created>
  <dcterms:modified xsi:type="dcterms:W3CDTF">2010-12-23T18:01:28Z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